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filterPrivacy="1"/>
  <xr:revisionPtr revIDLastSave="0" documentId="13_ncr:1_{F6079EBD-793A-420B-B032-50DE79CB007A}" xr6:coauthVersionLast="45" xr6:coauthVersionMax="45" xr10:uidLastSave="{00000000-0000-0000-0000-000000000000}"/>
  <bookViews>
    <workbookView xWindow="-108" yWindow="-108" windowWidth="30936" windowHeight="16896" xr2:uid="{00000000-000D-0000-FFFF-FFFF00000000}"/>
  </bookViews>
  <sheets>
    <sheet name="X3bar" sheetId="3" r:id="rId1"/>
  </sheets>
  <definedNames>
    <definedName name="solver_typ" localSheetId="0" hidden="1">2</definedName>
    <definedName name="solver_ver" localSheetId="0" hidden="1">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1" i="3" l="1"/>
  <c r="B1" i="3"/>
  <c r="C1" i="3" s="1"/>
  <c r="AL2" i="3"/>
  <c r="AJ3" i="3"/>
  <c r="AJ4" i="3" s="1"/>
  <c r="AK3" i="3"/>
  <c r="AK4" i="3" s="1"/>
  <c r="AK5" i="3" s="1"/>
  <c r="AK6" i="3" s="1"/>
  <c r="AK7" i="3" s="1"/>
  <c r="AK8" i="3" s="1"/>
  <c r="AK9" i="3" s="1"/>
  <c r="AK10" i="3" s="1"/>
  <c r="AK11" i="3" s="1"/>
  <c r="AK12" i="3" s="1"/>
  <c r="AK13" i="3" s="1"/>
  <c r="H32" i="3"/>
  <c r="H31" i="3"/>
  <c r="H30" i="3"/>
  <c r="H29" i="3"/>
  <c r="H22" i="3"/>
  <c r="H23" i="3"/>
  <c r="H24" i="3"/>
  <c r="AM2" i="3" l="1"/>
  <c r="AM3" i="3"/>
  <c r="AJ5" i="3"/>
  <c r="AM4" i="3" s="1"/>
  <c r="M32" i="3"/>
  <c r="M31" i="3"/>
  <c r="M30" i="3"/>
  <c r="M29" i="3"/>
  <c r="Q12" i="3" l="1"/>
  <c r="R12" i="3" s="1"/>
  <c r="S12" i="3" s="1"/>
  <c r="E12" i="3"/>
  <c r="E5" i="3"/>
  <c r="K12" i="3"/>
  <c r="N5" i="3"/>
  <c r="K15" i="3"/>
  <c r="N8" i="3"/>
  <c r="Q15" i="3"/>
  <c r="R15" i="3" s="1"/>
  <c r="S15" i="3" s="1"/>
  <c r="E15" i="3"/>
  <c r="E8" i="3"/>
  <c r="Q13" i="3"/>
  <c r="R13" i="3" s="1"/>
  <c r="S13" i="3" s="1"/>
  <c r="E13" i="3"/>
  <c r="E6" i="3"/>
  <c r="K13" i="3"/>
  <c r="N6" i="3"/>
  <c r="K14" i="3"/>
  <c r="N7" i="3"/>
  <c r="Q14" i="3"/>
  <c r="R14" i="3" s="1"/>
  <c r="S14" i="3" s="1"/>
  <c r="E14" i="3"/>
  <c r="E7" i="3"/>
  <c r="AJ6" i="3"/>
  <c r="B18" i="3"/>
  <c r="F12" i="3" l="1"/>
  <c r="G12" i="3"/>
  <c r="O6" i="3"/>
  <c r="P6" i="3"/>
  <c r="P8" i="3"/>
  <c r="O8" i="3"/>
  <c r="L14" i="3"/>
  <c r="M14" i="3"/>
  <c r="L13" i="3"/>
  <c r="M13" i="3"/>
  <c r="L15" i="3"/>
  <c r="M15" i="3"/>
  <c r="F6" i="3"/>
  <c r="G6" i="3"/>
  <c r="O5" i="3"/>
  <c r="P5" i="3"/>
  <c r="F8" i="3"/>
  <c r="G8" i="3"/>
  <c r="P7" i="3"/>
  <c r="O7" i="3"/>
  <c r="G15" i="3"/>
  <c r="F15" i="3"/>
  <c r="F7" i="3"/>
  <c r="G7" i="3"/>
  <c r="F13" i="3"/>
  <c r="G13" i="3"/>
  <c r="L12" i="3"/>
  <c r="M12" i="3"/>
  <c r="F14" i="3"/>
  <c r="G14" i="3"/>
  <c r="F5" i="3"/>
  <c r="G5" i="3"/>
  <c r="AJ7" i="3"/>
  <c r="AM5" i="3"/>
  <c r="C18" i="3"/>
  <c r="D18" i="3"/>
  <c r="AJ8" i="3" l="1"/>
  <c r="AM6" i="3"/>
  <c r="M24" i="3"/>
  <c r="M23" i="3"/>
  <c r="M21" i="3"/>
  <c r="M22" i="3"/>
  <c r="B6" i="3" l="1"/>
  <c r="K6" i="3"/>
  <c r="N13" i="3"/>
  <c r="H13" i="3"/>
  <c r="B13" i="3"/>
  <c r="N14" i="3"/>
  <c r="H14" i="3"/>
  <c r="B14" i="3"/>
  <c r="K7" i="3"/>
  <c r="B7" i="3"/>
  <c r="N15" i="3"/>
  <c r="H15" i="3"/>
  <c r="B15" i="3"/>
  <c r="K8" i="3"/>
  <c r="B8" i="3"/>
  <c r="N12" i="3"/>
  <c r="H12" i="3"/>
  <c r="K5" i="3"/>
  <c r="B12" i="3"/>
  <c r="B5" i="3"/>
  <c r="AJ9" i="3"/>
  <c r="AM8" i="3"/>
  <c r="AM7" i="3"/>
  <c r="I14" i="3" l="1"/>
  <c r="J14" i="3"/>
  <c r="M8" i="3"/>
  <c r="L8" i="3"/>
  <c r="D13" i="3"/>
  <c r="C13" i="3"/>
  <c r="I13" i="3"/>
  <c r="J13" i="3"/>
  <c r="P12" i="3"/>
  <c r="O12" i="3"/>
  <c r="D14" i="3"/>
  <c r="C14" i="3"/>
  <c r="C8" i="3"/>
  <c r="D8" i="3"/>
  <c r="O13" i="3"/>
  <c r="P13" i="3"/>
  <c r="P14" i="3"/>
  <c r="O14" i="3"/>
  <c r="C15" i="3"/>
  <c r="D15" i="3"/>
  <c r="C5" i="3"/>
  <c r="D5" i="3"/>
  <c r="I15" i="3"/>
  <c r="J15" i="3"/>
  <c r="C12" i="3"/>
  <c r="D12" i="3"/>
  <c r="P15" i="3"/>
  <c r="O15" i="3"/>
  <c r="L5" i="3"/>
  <c r="M5" i="3"/>
  <c r="D7" i="3"/>
  <c r="C7" i="3"/>
  <c r="M6" i="3"/>
  <c r="L6" i="3"/>
  <c r="I12" i="3"/>
  <c r="J12" i="3"/>
  <c r="L7" i="3"/>
  <c r="M7" i="3"/>
  <c r="C6" i="3"/>
  <c r="D6" i="3"/>
  <c r="AJ10" i="3"/>
  <c r="AJ11" i="3" l="1"/>
  <c r="AM9" i="3"/>
  <c r="AJ12" i="3" l="1"/>
  <c r="AM10" i="3"/>
  <c r="AJ13" i="3" l="1"/>
  <c r="AM13" i="3" s="1"/>
  <c r="AM12" i="3"/>
  <c r="AM11" i="3"/>
  <c r="AN2" i="3" l="1"/>
  <c r="D1" i="3" s="1"/>
</calcChain>
</file>

<file path=xl/sharedStrings.xml><?xml version="1.0" encoding="utf-8"?>
<sst xmlns="http://schemas.openxmlformats.org/spreadsheetml/2006/main" count="123" uniqueCount="63">
  <si>
    <t>Exercise</t>
  </si>
  <si>
    <t>Band</t>
  </si>
  <si>
    <t>Ground Plate</t>
  </si>
  <si>
    <t>light weight</t>
  </si>
  <si>
    <t>heavy weight</t>
  </si>
  <si>
    <t>extra light weight</t>
  </si>
  <si>
    <t>10 to 50</t>
  </si>
  <si>
    <t>25 to 80</t>
  </si>
  <si>
    <t>50 to 120</t>
  </si>
  <si>
    <t>60 to 150</t>
  </si>
  <si>
    <t>elite</t>
  </si>
  <si>
    <t>200 to 300</t>
  </si>
  <si>
    <t>Weeks 1-4</t>
  </si>
  <si>
    <t>Chest Press</t>
  </si>
  <si>
    <t>Overhead Press</t>
  </si>
  <si>
    <t>Squat</t>
  </si>
  <si>
    <t>Bent Row</t>
  </si>
  <si>
    <t>Bicep Curl</t>
  </si>
  <si>
    <t>Deadlift</t>
  </si>
  <si>
    <t>Calf Raise</t>
  </si>
  <si>
    <t>Weeks 5-12</t>
  </si>
  <si>
    <t>No plate</t>
  </si>
  <si>
    <t>No Plate</t>
  </si>
  <si>
    <t>Plate</t>
  </si>
  <si>
    <t>Double band</t>
  </si>
  <si>
    <t>Single band</t>
  </si>
  <si>
    <t>REST</t>
  </si>
  <si>
    <t>Tricep Press</t>
  </si>
  <si>
    <t>white</t>
  </si>
  <si>
    <t>grey</t>
  </si>
  <si>
    <t>dark grey</t>
  </si>
  <si>
    <t>black</t>
  </si>
  <si>
    <t>orange</t>
  </si>
  <si>
    <t>Week</t>
  </si>
  <si>
    <t>Reps</t>
  </si>
  <si>
    <t>To do</t>
  </si>
  <si>
    <t>Enter start date</t>
  </si>
  <si>
    <t>Today's date</t>
  </si>
  <si>
    <t>Week you're in</t>
  </si>
  <si>
    <t>MONDAY</t>
  </si>
  <si>
    <t>TUESDAY</t>
  </si>
  <si>
    <t>WEDNESDAY</t>
  </si>
  <si>
    <t>THURSDAY</t>
  </si>
  <si>
    <t>SATURDAY</t>
  </si>
  <si>
    <t>SUNDAY</t>
  </si>
  <si>
    <t>FRIDAY</t>
  </si>
  <si>
    <t>color</t>
  </si>
  <si>
    <t>category</t>
  </si>
  <si>
    <t>single band lbs</t>
  </si>
  <si>
    <t>double band lbs</t>
  </si>
  <si>
    <t>Randomly selected exercise</t>
  </si>
  <si>
    <t>Goal</t>
  </si>
  <si>
    <t>middle weight</t>
  </si>
  <si>
    <t>Dynamic Exercise Order</t>
  </si>
  <si>
    <t>Performance</t>
  </si>
  <si>
    <t>Key</t>
  </si>
  <si>
    <t>Order</t>
  </si>
  <si>
    <t>Future Order</t>
  </si>
  <si>
    <t>user supplied information</t>
  </si>
  <si>
    <t>calculated information</t>
  </si>
  <si>
    <t>reps</t>
  </si>
  <si>
    <t>Future workout, T+1</t>
  </si>
  <si>
    <t>Current workout,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</si>
</sst>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14" fontId="0" fillId="2" borderId="0" xfId="0" applyNumberFormat="1" applyFill="1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0" fillId="2" borderId="0" xfId="0" applyFill="1"/>
    <xf numFmtId="0" fontId="0" fillId="0" borderId="0" xfId="0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0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3" borderId="4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6">
    <dxf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39"/>
  <sheetViews>
    <sheetView tabSelected="1" zoomScale="70" zoomScaleNormal="70" workbookViewId="0">
      <selection activeCell="B21" sqref="B21"/>
    </sheetView>
  </sheetViews>
  <sheetFormatPr defaultRowHeight="24.75" customHeight="1" x14ac:dyDescent="0.3"/>
  <cols>
    <col min="1" max="1" width="3.109375" bestFit="1" customWidth="1"/>
    <col min="2" max="2" width="15.77734375" style="3" customWidth="1"/>
    <col min="3" max="3" width="27.6640625" style="3" bestFit="1" customWidth="1"/>
    <col min="4" max="4" width="9.44140625" style="3" customWidth="1"/>
    <col min="5" max="5" width="9.5546875" style="3" bestFit="1" customWidth="1"/>
    <col min="6" max="6" width="24.5546875" style="3" bestFit="1" customWidth="1"/>
    <col min="7" max="7" width="7.6640625" style="3" bestFit="1" customWidth="1"/>
    <col min="8" max="8" width="14.5546875" style="3" bestFit="1" customWidth="1"/>
    <col min="9" max="9" width="27.6640625" style="3" bestFit="1" customWidth="1"/>
    <col min="10" max="10" width="7.6640625" style="3" bestFit="1" customWidth="1"/>
    <col min="11" max="11" width="14.5546875" style="3" bestFit="1" customWidth="1"/>
    <col min="12" max="12" width="27.6640625" style="3" bestFit="1" customWidth="1"/>
    <col min="13" max="13" width="15.33203125" style="3" customWidth="1"/>
    <col min="14" max="14" width="14.5546875" style="3" bestFit="1" customWidth="1"/>
    <col min="15" max="15" width="16.6640625" style="3" customWidth="1"/>
    <col min="16" max="16" width="22" style="3" bestFit="1" customWidth="1"/>
    <col min="17" max="17" width="9.5546875" style="3" bestFit="1" customWidth="1"/>
    <col min="18" max="18" width="24.5546875" style="3" bestFit="1" customWidth="1"/>
    <col min="19" max="19" width="7.6640625" style="3" bestFit="1" customWidth="1"/>
    <col min="20" max="20" width="6.33203125" style="3" bestFit="1" customWidth="1"/>
    <col min="21" max="21" width="9.109375" style="3"/>
    <col min="22" max="22" width="13.109375" style="3" customWidth="1"/>
    <col min="23" max="23" width="8.88671875" style="3"/>
    <col min="24" max="24" width="13.6640625" bestFit="1" customWidth="1"/>
    <col min="25" max="25" width="11.21875" bestFit="1" customWidth="1"/>
    <col min="26" max="26" width="12" bestFit="1" customWidth="1"/>
    <col min="27" max="27" width="5.5546875" bestFit="1" customWidth="1"/>
    <col min="28" max="28" width="5" bestFit="1" customWidth="1"/>
    <col min="29" max="30" width="10.109375" customWidth="1"/>
    <col min="31" max="31" width="8.44140625" style="6" bestFit="1" customWidth="1"/>
    <col min="32" max="32" width="11.21875" style="6" bestFit="1" customWidth="1"/>
    <col min="33" max="33" width="19.33203125" style="6" bestFit="1" customWidth="1"/>
    <col min="34" max="34" width="9.6640625" style="6" bestFit="1" customWidth="1"/>
    <col min="35" max="35" width="15.109375" bestFit="1" customWidth="1"/>
    <col min="36" max="36" width="13.77734375" bestFit="1" customWidth="1"/>
    <col min="37" max="37" width="5.6640625" bestFit="1" customWidth="1"/>
    <col min="38" max="38" width="12" bestFit="1" customWidth="1"/>
    <col min="39" max="39" width="13.21875" bestFit="1" customWidth="1"/>
    <col min="40" max="40" width="5.6640625" bestFit="1" customWidth="1"/>
  </cols>
  <sheetData>
    <row r="1" spans="1:40" ht="24.75" customHeight="1" x14ac:dyDescent="0.3">
      <c r="B1" s="22">
        <f ca="1">TODAY()</f>
        <v>43771</v>
      </c>
      <c r="C1" s="23" t="str">
        <f ca="1">CHOOSE(WEEKDAY(B1),"Sunday","Monday","Tuesday","Wednesday","Thursday","Friday","Saturday")</f>
        <v>Saturday</v>
      </c>
      <c r="D1" s="24" t="str">
        <f ca="1">CONCATENATE("You're in Week ",AN2)</f>
        <v>You're in Week 3</v>
      </c>
      <c r="E1" s="25"/>
      <c r="X1" s="1" t="s">
        <v>0</v>
      </c>
      <c r="Y1" s="1" t="s">
        <v>1</v>
      </c>
      <c r="Z1" s="1" t="s">
        <v>2</v>
      </c>
      <c r="AA1" s="1" t="s">
        <v>1</v>
      </c>
      <c r="AB1" s="1" t="s">
        <v>34</v>
      </c>
      <c r="AC1" s="1" t="s">
        <v>51</v>
      </c>
      <c r="AE1" s="7" t="s">
        <v>46</v>
      </c>
      <c r="AF1" s="7" t="s">
        <v>47</v>
      </c>
      <c r="AG1" s="7" t="s">
        <v>48</v>
      </c>
      <c r="AH1" s="7" t="s">
        <v>49</v>
      </c>
      <c r="AI1" s="5"/>
      <c r="AJ1" s="3" t="s">
        <v>36</v>
      </c>
      <c r="AK1" s="3" t="s">
        <v>33</v>
      </c>
      <c r="AL1" s="3" t="s">
        <v>37</v>
      </c>
      <c r="AM1" s="3" t="s">
        <v>38</v>
      </c>
      <c r="AN1" s="3" t="s">
        <v>33</v>
      </c>
    </row>
    <row r="2" spans="1:40" ht="24.75" customHeight="1" x14ac:dyDescent="0.3">
      <c r="B2" s="19"/>
      <c r="C2" s="5"/>
      <c r="D2" s="5"/>
      <c r="X2" s="6" t="s">
        <v>16</v>
      </c>
      <c r="Y2" t="s">
        <v>24</v>
      </c>
      <c r="Z2" t="s">
        <v>23</v>
      </c>
      <c r="AA2" s="26" t="s">
        <v>29</v>
      </c>
      <c r="AB2" s="26">
        <v>23</v>
      </c>
      <c r="AC2">
        <v>40</v>
      </c>
      <c r="AE2" s="6" t="s">
        <v>28</v>
      </c>
      <c r="AF2" s="6" t="s">
        <v>5</v>
      </c>
      <c r="AG2" s="6" t="s">
        <v>6</v>
      </c>
      <c r="AH2" s="6">
        <v>100</v>
      </c>
      <c r="AI2" s="5"/>
      <c r="AJ2" s="18">
        <v>43752</v>
      </c>
      <c r="AK2" s="3">
        <v>1</v>
      </c>
      <c r="AL2" s="15">
        <f ca="1">TODAY()</f>
        <v>43771</v>
      </c>
      <c r="AM2" s="3" t="str">
        <f ca="1">IF(AND($AL$2&gt;=AJ2,$AL$2&lt;=AJ3-1),AK2,"")</f>
        <v/>
      </c>
      <c r="AN2" s="3">
        <f ca="1">SUM(AM2:AM13)</f>
        <v>3</v>
      </c>
    </row>
    <row r="3" spans="1:40" ht="24.75" customHeight="1" thickBot="1" x14ac:dyDescent="0.35">
      <c r="B3" s="2" t="s">
        <v>12</v>
      </c>
      <c r="C3" s="2"/>
      <c r="D3" s="2"/>
      <c r="X3" s="6" t="s">
        <v>17</v>
      </c>
      <c r="Y3" t="s">
        <v>25</v>
      </c>
      <c r="Z3" t="s">
        <v>23</v>
      </c>
      <c r="AA3" s="26" t="s">
        <v>29</v>
      </c>
      <c r="AB3" s="26">
        <v>14</v>
      </c>
      <c r="AC3">
        <v>40</v>
      </c>
      <c r="AE3" s="6" t="s">
        <v>29</v>
      </c>
      <c r="AF3" s="6" t="s">
        <v>3</v>
      </c>
      <c r="AG3" s="6" t="s">
        <v>7</v>
      </c>
      <c r="AH3" s="6">
        <v>160</v>
      </c>
      <c r="AI3" s="5"/>
      <c r="AJ3" s="15">
        <f t="shared" ref="AJ3:AJ13" si="0">AJ2+7</f>
        <v>43759</v>
      </c>
      <c r="AK3" s="3">
        <f t="shared" ref="AK3:AK13" si="1">AK2+1</f>
        <v>2</v>
      </c>
      <c r="AL3" s="3"/>
      <c r="AM3" s="3" t="str">
        <f t="shared" ref="AM3:AM13" ca="1" si="2">IF(AND($AL$2&gt;=AJ3,$AL$2&lt;=AJ4-1),AK3,"")</f>
        <v/>
      </c>
      <c r="AN3" s="3"/>
    </row>
    <row r="4" spans="1:40" ht="24.75" customHeight="1" thickBot="1" x14ac:dyDescent="0.35">
      <c r="B4" s="63" t="s">
        <v>39</v>
      </c>
      <c r="C4" s="64"/>
      <c r="D4" s="28" t="s">
        <v>35</v>
      </c>
      <c r="E4" s="63" t="s">
        <v>40</v>
      </c>
      <c r="F4" s="64"/>
      <c r="G4" s="28" t="s">
        <v>35</v>
      </c>
      <c r="H4" s="63" t="s">
        <v>41</v>
      </c>
      <c r="I4" s="64"/>
      <c r="J4" s="65"/>
      <c r="K4" s="63" t="s">
        <v>42</v>
      </c>
      <c r="L4" s="64"/>
      <c r="M4" s="28" t="s">
        <v>35</v>
      </c>
      <c r="N4" s="63" t="s">
        <v>45</v>
      </c>
      <c r="O4" s="64"/>
      <c r="P4" s="28" t="s">
        <v>35</v>
      </c>
      <c r="Q4" s="63" t="s">
        <v>43</v>
      </c>
      <c r="R4" s="64"/>
      <c r="S4" s="65"/>
      <c r="T4" s="63" t="s">
        <v>44</v>
      </c>
      <c r="U4" s="64"/>
      <c r="V4" s="65"/>
      <c r="W4" s="12"/>
      <c r="X4" s="6" t="s">
        <v>19</v>
      </c>
      <c r="Y4" t="s">
        <v>24</v>
      </c>
      <c r="Z4" t="s">
        <v>23</v>
      </c>
      <c r="AA4" s="26" t="s">
        <v>30</v>
      </c>
      <c r="AB4" s="26">
        <v>1</v>
      </c>
      <c r="AC4">
        <v>40</v>
      </c>
      <c r="AE4" s="6" t="s">
        <v>30</v>
      </c>
      <c r="AF4" s="6" t="s">
        <v>52</v>
      </c>
      <c r="AG4" s="6" t="s">
        <v>8</v>
      </c>
      <c r="AH4" s="6">
        <v>240</v>
      </c>
      <c r="AI4" s="5"/>
      <c r="AJ4" s="15">
        <f t="shared" si="0"/>
        <v>43766</v>
      </c>
      <c r="AK4" s="3">
        <f t="shared" si="1"/>
        <v>3</v>
      </c>
      <c r="AL4" s="3"/>
      <c r="AM4" s="3">
        <f t="shared" ca="1" si="2"/>
        <v>3</v>
      </c>
      <c r="AN4" s="3"/>
    </row>
    <row r="5" spans="1:40" ht="24.75" customHeight="1" x14ac:dyDescent="0.3">
      <c r="B5" s="8" t="str">
        <f>M21</f>
        <v>Chest Press</v>
      </c>
      <c r="C5" s="9" t="str">
        <f>CONCATENATE(VLOOKUP(B5,$X$2:$AA$9,2)," (",VLOOKUP(B5,$X$2:$AA$9,4),")"," &amp; ",VLOOKUP(B5,$X$2:$AA$9,3))</f>
        <v>Double band (grey) &amp; No plate</v>
      </c>
      <c r="D5" s="20" t="str">
        <f>CONCATENATE("&gt; ",VLOOKUP(B5,$X$2:$AB$9,5)," rep")</f>
        <v>&gt; 20 rep</v>
      </c>
      <c r="E5" s="8" t="str">
        <f>M29</f>
        <v>Deadlift</v>
      </c>
      <c r="F5" s="9" t="str">
        <f>CONCATENATE(VLOOKUP(E5,$X$2:$Z$9,2)," (",VLOOKUP(E5,$X$2:$AA$9,4),")"," &amp; ",VLOOKUP(E5,$X$2:$Z$9,3))</f>
        <v>Double band (dark grey) &amp; Plate</v>
      </c>
      <c r="G5" s="20" t="str">
        <f>CONCATENATE("&gt; ",VLOOKUP(E5,$X$2:$AB$9,5)," rep")</f>
        <v>&gt; 1 rep</v>
      </c>
      <c r="H5" s="35"/>
      <c r="I5" s="36"/>
      <c r="J5" s="32"/>
      <c r="K5" s="8" t="str">
        <f>M21</f>
        <v>Chest Press</v>
      </c>
      <c r="L5" s="9" t="str">
        <f>CONCATENATE(VLOOKUP(K5,$X$2:$AA$9,2)," (",VLOOKUP(K5,$X$2:$AA$9,4),")"," &amp; ",VLOOKUP(K5,$X$2:$AA$9,3))</f>
        <v>Double band (grey) &amp; No plate</v>
      </c>
      <c r="M5" s="20" t="str">
        <f>CONCATENATE("&gt; ",VLOOKUP(K5,$X$2:$AB$9,5)," rep")</f>
        <v>&gt; 20 rep</v>
      </c>
      <c r="N5" s="8" t="str">
        <f>M29</f>
        <v>Deadlift</v>
      </c>
      <c r="O5" s="9" t="str">
        <f>CONCATENATE(VLOOKUP(N5,$X$2:$AA$9,2)," (",VLOOKUP(N5,$X$2:$AA$9,4),")"," &amp; ",VLOOKUP(N5,$X$2:$AA$9,3))</f>
        <v>Double band (dark grey) &amp; Plate</v>
      </c>
      <c r="P5" s="20" t="str">
        <f>CONCATENATE("&gt; ",VLOOKUP(N5,$X$2:$AB$9,5)," rep")</f>
        <v>&gt; 1 rep</v>
      </c>
      <c r="Q5" s="30"/>
      <c r="R5" s="31"/>
      <c r="S5" s="32"/>
      <c r="T5" s="31"/>
      <c r="U5" s="33"/>
      <c r="V5" s="34"/>
      <c r="W5" s="16"/>
      <c r="X5" s="6" t="s">
        <v>13</v>
      </c>
      <c r="Y5" t="s">
        <v>24</v>
      </c>
      <c r="Z5" t="s">
        <v>21</v>
      </c>
      <c r="AA5" s="26" t="s">
        <v>29</v>
      </c>
      <c r="AB5" s="26">
        <v>20</v>
      </c>
      <c r="AC5">
        <v>40</v>
      </c>
      <c r="AE5" s="6" t="s">
        <v>31</v>
      </c>
      <c r="AF5" s="6" t="s">
        <v>4</v>
      </c>
      <c r="AG5" s="6" t="s">
        <v>9</v>
      </c>
      <c r="AH5" s="6">
        <v>300</v>
      </c>
      <c r="AI5" s="5"/>
      <c r="AJ5" s="15">
        <f t="shared" si="0"/>
        <v>43773</v>
      </c>
      <c r="AK5" s="3">
        <f t="shared" si="1"/>
        <v>4</v>
      </c>
      <c r="AL5" s="3"/>
      <c r="AM5" s="3" t="str">
        <f t="shared" ca="1" si="2"/>
        <v/>
      </c>
      <c r="AN5" s="3"/>
    </row>
    <row r="6" spans="1:40" ht="24.75" customHeight="1" x14ac:dyDescent="0.3">
      <c r="B6" s="8" t="str">
        <f>M22</f>
        <v>Overhead Press</v>
      </c>
      <c r="C6" s="9" t="str">
        <f>CONCATENATE(VLOOKUP(B6,$X$2:$AA$9,2)," (",VLOOKUP(B6,$X$2:$AA$9,4),")"," &amp; ",VLOOKUP(B6,$X$2:$AA$9,3))</f>
        <v>Single band (white) &amp; Plate</v>
      </c>
      <c r="D6" s="20" t="str">
        <f>CONCATENATE("&gt; ",VLOOKUP(B6,$X$2:$AB$9,5)," rep")</f>
        <v>&gt; 17 rep</v>
      </c>
      <c r="E6" s="8" t="str">
        <f>M30</f>
        <v>Calf Raise</v>
      </c>
      <c r="F6" s="9" t="str">
        <f>CONCATENATE(VLOOKUP(E6,$X$2:$Z$9,2)," (",VLOOKUP(E6,$X$2:$AA$9,4),")"," &amp; ",VLOOKUP(E6,$X$2:$Z$9,3))</f>
        <v>Double band (dark grey) &amp; Plate</v>
      </c>
      <c r="G6" s="20" t="str">
        <f>CONCATENATE("&gt; ",VLOOKUP(E6,$X$2:$AB$9,5)," rep")</f>
        <v>&gt; 1 rep</v>
      </c>
      <c r="H6" s="66" t="s">
        <v>26</v>
      </c>
      <c r="I6" s="67"/>
      <c r="J6" s="68"/>
      <c r="K6" s="8" t="str">
        <f>M22</f>
        <v>Overhead Press</v>
      </c>
      <c r="L6" s="9" t="str">
        <f>CONCATENATE(VLOOKUP(K6,$X$2:$AA$9,2)," (",VLOOKUP(K6,$X$2:$AA$9,4),")"," &amp; ",VLOOKUP(K6,$X$2:$AA$9,3))</f>
        <v>Single band (white) &amp; Plate</v>
      </c>
      <c r="M6" s="20" t="str">
        <f>CONCATENATE("&gt; ",VLOOKUP(K6,$X$2:$AB$9,5)," rep")</f>
        <v>&gt; 17 rep</v>
      </c>
      <c r="N6" s="8" t="str">
        <f>M30</f>
        <v>Calf Raise</v>
      </c>
      <c r="O6" s="9" t="str">
        <f>CONCATENATE(VLOOKUP(N6,$X$2:$AA$9,2)," (",VLOOKUP(N6,$X$2:$AA$9,4),")"," &amp; ",VLOOKUP(N6,$X$2:$AA$9,3))</f>
        <v>Double band (dark grey) &amp; Plate</v>
      </c>
      <c r="P6" s="20" t="str">
        <f>CONCATENATE("&gt; ",VLOOKUP(N6,$X$2:$AB$9,5)," rep")</f>
        <v>&gt; 1 rep</v>
      </c>
      <c r="Q6" s="66" t="s">
        <v>26</v>
      </c>
      <c r="R6" s="67"/>
      <c r="S6" s="68"/>
      <c r="T6" s="66" t="s">
        <v>26</v>
      </c>
      <c r="U6" s="67"/>
      <c r="V6" s="68"/>
      <c r="W6" s="27"/>
      <c r="X6" s="6" t="s">
        <v>18</v>
      </c>
      <c r="Y6" t="s">
        <v>24</v>
      </c>
      <c r="Z6" t="s">
        <v>23</v>
      </c>
      <c r="AA6" s="26" t="s">
        <v>30</v>
      </c>
      <c r="AB6" s="26">
        <v>1</v>
      </c>
      <c r="AC6">
        <v>40</v>
      </c>
      <c r="AE6" s="6" t="s">
        <v>32</v>
      </c>
      <c r="AF6" s="6" t="s">
        <v>10</v>
      </c>
      <c r="AG6" s="6" t="s">
        <v>11</v>
      </c>
      <c r="AH6" s="6">
        <v>500</v>
      </c>
      <c r="AI6" s="5"/>
      <c r="AJ6" s="15">
        <f t="shared" si="0"/>
        <v>43780</v>
      </c>
      <c r="AK6" s="3">
        <f t="shared" si="1"/>
        <v>5</v>
      </c>
      <c r="AL6" s="3"/>
      <c r="AM6" s="3" t="str">
        <f t="shared" ca="1" si="2"/>
        <v/>
      </c>
      <c r="AN6" s="3"/>
    </row>
    <row r="7" spans="1:40" ht="24.75" customHeight="1" x14ac:dyDescent="0.3">
      <c r="B7" s="8" t="str">
        <f>M23</f>
        <v>Tricep Press</v>
      </c>
      <c r="C7" s="9" t="str">
        <f>CONCATENATE(VLOOKUP(B7,$X$2:$AA$9,2)," (",VLOOKUP(B7,$X$2:$AA$9,4),")"," &amp; ",VLOOKUP(B7,$X$2:$AA$9,3))</f>
        <v>Double band (grey) &amp; No Plate</v>
      </c>
      <c r="D7" s="20" t="str">
        <f>CONCATENATE("&gt; ",VLOOKUP(B7,$X$2:$AB$9,5)," rep")</f>
        <v>&gt; 18 rep</v>
      </c>
      <c r="E7" s="8" t="str">
        <f>M31</f>
        <v>Bicep Curl</v>
      </c>
      <c r="F7" s="9" t="str">
        <f>CONCATENATE(VLOOKUP(E7,$X$2:$Z$9,2)," (",VLOOKUP(E7,$X$2:$AA$9,4),")"," &amp; ",VLOOKUP(E7,$X$2:$Z$9,3))</f>
        <v>Single band (grey) &amp; Plate</v>
      </c>
      <c r="G7" s="20" t="str">
        <f>CONCATENATE("&gt; ",VLOOKUP(E7,$X$2:$AB$9,5)," rep")</f>
        <v>&gt; 14 rep</v>
      </c>
      <c r="H7" s="30"/>
      <c r="I7" s="31"/>
      <c r="J7" s="32"/>
      <c r="K7" s="8" t="str">
        <f>M23</f>
        <v>Tricep Press</v>
      </c>
      <c r="L7" s="9" t="str">
        <f>CONCATENATE(VLOOKUP(K7,$X$2:$AA$9,2)," (",VLOOKUP(K7,$X$2:$AA$9,4),")"," &amp; ",VLOOKUP(K7,$X$2:$AA$9,3))</f>
        <v>Double band (grey) &amp; No Plate</v>
      </c>
      <c r="M7" s="20" t="str">
        <f>CONCATENATE("&gt; ",VLOOKUP(K7,$X$2:$AB$9,5)," rep")</f>
        <v>&gt; 18 rep</v>
      </c>
      <c r="N7" s="8" t="str">
        <f>M31</f>
        <v>Bicep Curl</v>
      </c>
      <c r="O7" s="9" t="str">
        <f>CONCATENATE(VLOOKUP(N7,$X$2:$AA$9,2)," (",VLOOKUP(N7,$X$2:$AA$9,4),")"," &amp; ",VLOOKUP(N7,$X$2:$AA$9,3))</f>
        <v>Single band (grey) &amp; Plate</v>
      </c>
      <c r="P7" s="20" t="str">
        <f>CONCATENATE("&gt; ",VLOOKUP(N7,$X$2:$AB$9,5)," rep")</f>
        <v>&gt; 14 rep</v>
      </c>
      <c r="Q7" s="30"/>
      <c r="R7" s="31"/>
      <c r="S7" s="32"/>
      <c r="T7" s="31"/>
      <c r="U7" s="33"/>
      <c r="V7" s="34"/>
      <c r="W7" s="16"/>
      <c r="X7" s="6" t="s">
        <v>14</v>
      </c>
      <c r="Y7" t="s">
        <v>25</v>
      </c>
      <c r="Z7" t="s">
        <v>23</v>
      </c>
      <c r="AA7" s="26" t="s">
        <v>28</v>
      </c>
      <c r="AB7" s="26">
        <v>17</v>
      </c>
      <c r="AC7">
        <v>40</v>
      </c>
      <c r="AI7" s="5"/>
      <c r="AJ7" s="15">
        <f t="shared" si="0"/>
        <v>43787</v>
      </c>
      <c r="AK7" s="3">
        <f t="shared" si="1"/>
        <v>6</v>
      </c>
      <c r="AL7" s="3"/>
      <c r="AM7" s="3" t="str">
        <f t="shared" ca="1" si="2"/>
        <v/>
      </c>
      <c r="AN7" s="3"/>
    </row>
    <row r="8" spans="1:40" ht="24.75" customHeight="1" thickBot="1" x14ac:dyDescent="0.35">
      <c r="B8" s="10" t="str">
        <f>M24</f>
        <v>Squat</v>
      </c>
      <c r="C8" s="11" t="str">
        <f>CONCATENATE(VLOOKUP(B8,$X$2:$AA$9,2)," (",VLOOKUP(B8,$X$2:$AA$9,4),")"," &amp; ",VLOOKUP(B8,$X$2:$AA$9,3))</f>
        <v>Single band (grey) &amp; Plate</v>
      </c>
      <c r="D8" s="21" t="str">
        <f>CONCATENATE("&gt; ",VLOOKUP(B8,$X$2:$AB$9,5)," rep")</f>
        <v>&gt; 30 rep</v>
      </c>
      <c r="E8" s="10" t="str">
        <f>M32</f>
        <v>Bent Row</v>
      </c>
      <c r="F8" s="11" t="str">
        <f>CONCATENATE(VLOOKUP(E8,$X$2:$Z$9,2)," (",VLOOKUP(E8,$X$2:$AA$9,4),")"," &amp; ",VLOOKUP(E8,$X$2:$Z$9,3))</f>
        <v>Double band (grey) &amp; Plate</v>
      </c>
      <c r="G8" s="21" t="str">
        <f>CONCATENATE("&gt; ",VLOOKUP(E8,$X$2:$AB$9,5)," rep")</f>
        <v>&gt; 23 rep</v>
      </c>
      <c r="H8" s="37"/>
      <c r="I8" s="38"/>
      <c r="J8" s="39"/>
      <c r="K8" s="10" t="str">
        <f>M24</f>
        <v>Squat</v>
      </c>
      <c r="L8" s="11" t="str">
        <f>CONCATENATE(VLOOKUP(K8,$X$2:$AA$9,2)," (",VLOOKUP(K8,$X$2:$AA$9,4),")"," &amp; ",VLOOKUP(K8,$X$2:$AA$9,3))</f>
        <v>Single band (grey) &amp; Plate</v>
      </c>
      <c r="M8" s="21" t="str">
        <f>CONCATENATE("&gt; ",VLOOKUP(K8,$X$2:$AB$9,5)," rep")</f>
        <v>&gt; 30 rep</v>
      </c>
      <c r="N8" s="10" t="str">
        <f>M32</f>
        <v>Bent Row</v>
      </c>
      <c r="O8" s="11" t="str">
        <f>CONCATENATE(VLOOKUP(N8,$X$2:$AA$9,2)," (",VLOOKUP(N8,$X$2:$AA$9,4),")"," &amp; ",VLOOKUP(N8,$X$2:$AA$9,3))</f>
        <v>Double band (grey) &amp; Plate</v>
      </c>
      <c r="P8" s="21" t="str">
        <f>CONCATENATE("&gt; ",VLOOKUP(N8,$X$2:$AB$9,5)," rep")</f>
        <v>&gt; 23 rep</v>
      </c>
      <c r="Q8" s="37"/>
      <c r="R8" s="38"/>
      <c r="S8" s="39"/>
      <c r="T8" s="38"/>
      <c r="U8" s="40"/>
      <c r="V8" s="41"/>
      <c r="W8" s="16"/>
      <c r="X8" s="6" t="s">
        <v>15</v>
      </c>
      <c r="Y8" t="s">
        <v>25</v>
      </c>
      <c r="Z8" t="s">
        <v>23</v>
      </c>
      <c r="AA8" s="26" t="s">
        <v>29</v>
      </c>
      <c r="AB8" s="26">
        <v>30</v>
      </c>
      <c r="AC8">
        <v>40</v>
      </c>
      <c r="AI8" s="5"/>
      <c r="AJ8" s="15">
        <f t="shared" si="0"/>
        <v>43794</v>
      </c>
      <c r="AK8" s="3">
        <f t="shared" si="1"/>
        <v>7</v>
      </c>
      <c r="AL8" s="3"/>
      <c r="AM8" s="3" t="str">
        <f t="shared" ca="1" si="2"/>
        <v/>
      </c>
      <c r="AN8" s="3"/>
    </row>
    <row r="9" spans="1:40" ht="24.75" customHeight="1" x14ac:dyDescent="0.3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6"/>
      <c r="V9" s="16"/>
      <c r="W9" s="16"/>
      <c r="X9" s="6" t="s">
        <v>27</v>
      </c>
      <c r="Y9" t="s">
        <v>24</v>
      </c>
      <c r="Z9" t="s">
        <v>22</v>
      </c>
      <c r="AA9" s="26" t="s">
        <v>29</v>
      </c>
      <c r="AB9" s="26">
        <v>18</v>
      </c>
      <c r="AC9">
        <v>40</v>
      </c>
      <c r="AI9" s="5"/>
      <c r="AJ9" s="15">
        <f t="shared" si="0"/>
        <v>43801</v>
      </c>
      <c r="AK9" s="3">
        <f t="shared" si="1"/>
        <v>8</v>
      </c>
      <c r="AL9" s="3"/>
      <c r="AM9" s="3" t="str">
        <f t="shared" ca="1" si="2"/>
        <v/>
      </c>
      <c r="AN9" s="3"/>
    </row>
    <row r="10" spans="1:40" ht="24.75" customHeight="1" thickBot="1" x14ac:dyDescent="0.35">
      <c r="A10" s="13"/>
      <c r="B10" s="17" t="s">
        <v>20</v>
      </c>
      <c r="C10" s="17"/>
      <c r="D10" s="17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AI10" s="5"/>
      <c r="AJ10" s="15">
        <f t="shared" si="0"/>
        <v>43808</v>
      </c>
      <c r="AK10" s="3">
        <f t="shared" si="1"/>
        <v>9</v>
      </c>
      <c r="AL10" s="3"/>
      <c r="AM10" s="3" t="str">
        <f t="shared" ca="1" si="2"/>
        <v/>
      </c>
      <c r="AN10" s="3"/>
    </row>
    <row r="11" spans="1:40" ht="24.75" customHeight="1" thickBot="1" x14ac:dyDescent="0.35">
      <c r="B11" s="63" t="s">
        <v>39</v>
      </c>
      <c r="C11" s="64"/>
      <c r="D11" s="29" t="s">
        <v>35</v>
      </c>
      <c r="E11" s="63" t="s">
        <v>40</v>
      </c>
      <c r="F11" s="64"/>
      <c r="G11" s="28" t="s">
        <v>35</v>
      </c>
      <c r="H11" s="63" t="s">
        <v>41</v>
      </c>
      <c r="I11" s="64"/>
      <c r="J11" s="28" t="s">
        <v>35</v>
      </c>
      <c r="K11" s="63" t="s">
        <v>42</v>
      </c>
      <c r="L11" s="64"/>
      <c r="M11" s="28" t="s">
        <v>35</v>
      </c>
      <c r="N11" s="63" t="s">
        <v>45</v>
      </c>
      <c r="O11" s="64"/>
      <c r="P11" s="29" t="s">
        <v>35</v>
      </c>
      <c r="Q11" s="63" t="s">
        <v>43</v>
      </c>
      <c r="R11" s="64"/>
      <c r="S11" s="28" t="s">
        <v>35</v>
      </c>
      <c r="T11" s="63" t="s">
        <v>44</v>
      </c>
      <c r="U11" s="64"/>
      <c r="V11" s="65"/>
      <c r="W11" s="12"/>
      <c r="AJ11" s="15">
        <f t="shared" si="0"/>
        <v>43815</v>
      </c>
      <c r="AK11" s="3">
        <f t="shared" si="1"/>
        <v>10</v>
      </c>
      <c r="AL11" s="3"/>
      <c r="AM11" s="3" t="str">
        <f t="shared" ca="1" si="2"/>
        <v/>
      </c>
      <c r="AN11" s="3"/>
    </row>
    <row r="12" spans="1:40" ht="24.75" customHeight="1" x14ac:dyDescent="0.3">
      <c r="B12" s="8" t="str">
        <f>M21</f>
        <v>Chest Press</v>
      </c>
      <c r="C12" s="9" t="str">
        <f>CONCATENATE(VLOOKUP(B12,$X$2:$AA$9,2)," (",VLOOKUP(B12,$X$2:$AA$9,4),")"," &amp; ",VLOOKUP(B12,$X$2:$AA$9,3))</f>
        <v>Double band (grey) &amp; No plate</v>
      </c>
      <c r="D12" s="9" t="str">
        <f>CONCATENATE("&gt; ",VLOOKUP(B12,$X$2:$AB$9,5)," rep")</f>
        <v>&gt; 20 rep</v>
      </c>
      <c r="E12" s="8" t="str">
        <f>M29</f>
        <v>Deadlift</v>
      </c>
      <c r="F12" s="9" t="str">
        <f>CONCATENATE(VLOOKUP(E12,$X$2:$AA$9,2)," (",VLOOKUP(E12,$X$2:$AA$9,4),")"," &amp; ",VLOOKUP(E12,$X$2:$AA$9,3))</f>
        <v>Double band (dark grey) &amp; Plate</v>
      </c>
      <c r="G12" s="20" t="str">
        <f>CONCATENATE("&gt; ",VLOOKUP(E12,$X$2:$AB$9,5)," rep")</f>
        <v>&gt; 1 rep</v>
      </c>
      <c r="H12" s="8" t="str">
        <f>M21</f>
        <v>Chest Press</v>
      </c>
      <c r="I12" s="9" t="str">
        <f>CONCATENATE(VLOOKUP(H12,$X$2:$AA$9,2)," (",VLOOKUP(H12,$X$2:$AA$9,4),")"," &amp; ",VLOOKUP(H12,$X$2:$AA$9,3))</f>
        <v>Double band (grey) &amp; No plate</v>
      </c>
      <c r="J12" s="20" t="str">
        <f>CONCATENATE("&gt; ",VLOOKUP(H12,$X$2:$AB$9,5)," rep")</f>
        <v>&gt; 20 rep</v>
      </c>
      <c r="K12" s="8" t="str">
        <f>M29</f>
        <v>Deadlift</v>
      </c>
      <c r="L12" s="9" t="str">
        <f>CONCATENATE(VLOOKUP(K12,$X$2:$AA$9,2)," (",VLOOKUP(K12,$X$2:$AA$9,4),")"," &amp; ",VLOOKUP(K12,$X$2:$AA$9,3))</f>
        <v>Double band (dark grey) &amp; Plate</v>
      </c>
      <c r="M12" s="20" t="str">
        <f>CONCATENATE("&gt; ",VLOOKUP(K12,$X$2:$AB$9,5)," rep")</f>
        <v>&gt; 1 rep</v>
      </c>
      <c r="N12" s="9" t="str">
        <f>M21</f>
        <v>Chest Press</v>
      </c>
      <c r="O12" s="9" t="str">
        <f>CONCATENATE(VLOOKUP(N12,$X$2:$AA$9,2)," (",VLOOKUP(N12,$X$2:$AA$9,4),")"," &amp; ",VLOOKUP(N12,$X$2:$AA$9,3))</f>
        <v>Double band (grey) &amp; No plate</v>
      </c>
      <c r="P12" s="9" t="str">
        <f>CONCATENATE("&gt; ",VLOOKUP(N12,$X$2:$AB$9,5)," rep")</f>
        <v>&gt; 20 rep</v>
      </c>
      <c r="Q12" s="8" t="str">
        <f>M29</f>
        <v>Deadlift</v>
      </c>
      <c r="R12" s="9" t="str">
        <f>CONCATENATE(VLOOKUP(Q12,$X$2:$AA$9,2)," (",VLOOKUP(Q12,$X$2:$AA$9,4),")"," &amp; ",VLOOKUP(Q12,$X$2:$AA$9,3))</f>
        <v>Double band (dark grey) &amp; Plate</v>
      </c>
      <c r="S12" s="20" t="str">
        <f>CONCATENATE("&gt; ",VLOOKUP(R12,$X$2:$AB$9,5)," rep")</f>
        <v>&gt; 1 rep</v>
      </c>
      <c r="T12" s="31"/>
      <c r="U12" s="33"/>
      <c r="V12" s="34"/>
      <c r="W12" s="16"/>
      <c r="AJ12" s="15">
        <f t="shared" si="0"/>
        <v>43822</v>
      </c>
      <c r="AK12" s="3">
        <f t="shared" si="1"/>
        <v>11</v>
      </c>
      <c r="AL12" s="3"/>
      <c r="AM12" s="3" t="str">
        <f t="shared" ca="1" si="2"/>
        <v/>
      </c>
      <c r="AN12" s="3"/>
    </row>
    <row r="13" spans="1:40" ht="24.75" customHeight="1" x14ac:dyDescent="0.3">
      <c r="B13" s="8" t="str">
        <f>M22</f>
        <v>Overhead Press</v>
      </c>
      <c r="C13" s="9" t="str">
        <f>CONCATENATE(VLOOKUP(B13,$X$2:$AA$9,2)," (",VLOOKUP(B13,$X$2:$AA$9,4),")"," &amp; ",VLOOKUP(B13,$X$2:$AA$9,3))</f>
        <v>Single band (white) &amp; Plate</v>
      </c>
      <c r="D13" s="9" t="str">
        <f>CONCATENATE("&gt; ",VLOOKUP(B13,$X$2:$AB$9,5)," rep")</f>
        <v>&gt; 17 rep</v>
      </c>
      <c r="E13" s="8" t="str">
        <f>M30</f>
        <v>Calf Raise</v>
      </c>
      <c r="F13" s="9" t="str">
        <f>CONCATENATE(VLOOKUP(E13,$X$2:$AA$9,2)," (",VLOOKUP(E13,$X$2:$AA$9,4),")"," &amp; ",VLOOKUP(E13,$X$2:$AA$9,3))</f>
        <v>Double band (dark grey) &amp; Plate</v>
      </c>
      <c r="G13" s="20" t="str">
        <f>CONCATENATE("&gt; ",VLOOKUP(E13,$X$2:$AB$9,5)," rep")</f>
        <v>&gt; 1 rep</v>
      </c>
      <c r="H13" s="8" t="str">
        <f>M22</f>
        <v>Overhead Press</v>
      </c>
      <c r="I13" s="9" t="str">
        <f>CONCATENATE(VLOOKUP(H13,$X$2:$AA$9,2)," (",VLOOKUP(H13,$X$2:$AA$9,4),")"," &amp; ",VLOOKUP(H13,$X$2:$AA$9,3))</f>
        <v>Single band (white) &amp; Plate</v>
      </c>
      <c r="J13" s="20" t="str">
        <f>CONCATENATE("&gt; ",VLOOKUP(H13,$X$2:$AB$9,5)," rep")</f>
        <v>&gt; 17 rep</v>
      </c>
      <c r="K13" s="8" t="str">
        <f>M30</f>
        <v>Calf Raise</v>
      </c>
      <c r="L13" s="9" t="str">
        <f>CONCATENATE(VLOOKUP(K13,$X$2:$AA$9,2)," (",VLOOKUP(K13,$X$2:$AA$9,4),")"," &amp; ",VLOOKUP(K13,$X$2:$AA$9,3))</f>
        <v>Double band (dark grey) &amp; Plate</v>
      </c>
      <c r="M13" s="20" t="str">
        <f>CONCATENATE("&gt; ",VLOOKUP(K13,$X$2:$AB$9,5)," rep")</f>
        <v>&gt; 1 rep</v>
      </c>
      <c r="N13" s="9" t="str">
        <f>M22</f>
        <v>Overhead Press</v>
      </c>
      <c r="O13" s="9" t="str">
        <f>CONCATENATE(VLOOKUP(N13,$X$2:$AA$9,2)," (",VLOOKUP(N13,$X$2:$AA$9,4),")"," &amp; ",VLOOKUP(N13,$X$2:$AA$9,3))</f>
        <v>Single band (white) &amp; Plate</v>
      </c>
      <c r="P13" s="9" t="str">
        <f>CONCATENATE("&gt; ",VLOOKUP(N13,$X$2:$AB$9,5)," rep")</f>
        <v>&gt; 17 rep</v>
      </c>
      <c r="Q13" s="8" t="str">
        <f>M30</f>
        <v>Calf Raise</v>
      </c>
      <c r="R13" s="9" t="str">
        <f>CONCATENATE(VLOOKUP(Q13,$X$2:$AA$9,2)," (",VLOOKUP(Q13,$X$2:$AA$9,4),")"," &amp; ",VLOOKUP(Q13,$X$2:$AA$9,3))</f>
        <v>Double band (dark grey) &amp; Plate</v>
      </c>
      <c r="S13" s="20" t="str">
        <f t="shared" ref="S13:S15" si="3">CONCATENATE("&gt; ",VLOOKUP(R13,$X$2:$AB$9,5)," rep")</f>
        <v>&gt; 1 rep</v>
      </c>
      <c r="T13" s="66" t="s">
        <v>26</v>
      </c>
      <c r="U13" s="67"/>
      <c r="V13" s="68"/>
      <c r="W13" s="27"/>
      <c r="AJ13" s="15">
        <f t="shared" si="0"/>
        <v>43829</v>
      </c>
      <c r="AK13" s="3">
        <f t="shared" si="1"/>
        <v>12</v>
      </c>
      <c r="AL13" s="3"/>
      <c r="AM13" s="3" t="str">
        <f t="shared" ca="1" si="2"/>
        <v/>
      </c>
      <c r="AN13" s="3"/>
    </row>
    <row r="14" spans="1:40" ht="24.75" customHeight="1" x14ac:dyDescent="0.3">
      <c r="B14" s="8" t="str">
        <f>M23</f>
        <v>Tricep Press</v>
      </c>
      <c r="C14" s="9" t="str">
        <f>CONCATENATE(VLOOKUP(B14,$X$2:$AA$9,2)," (",VLOOKUP(B14,$X$2:$AA$9,4),")"," &amp; ",VLOOKUP(B14,$X$2:$AA$9,3))</f>
        <v>Double band (grey) &amp; No Plate</v>
      </c>
      <c r="D14" s="9" t="str">
        <f>CONCATENATE("&gt; ",VLOOKUP(B14,$X$2:$AB$9,5)," rep")</f>
        <v>&gt; 18 rep</v>
      </c>
      <c r="E14" s="8" t="str">
        <f>M31</f>
        <v>Bicep Curl</v>
      </c>
      <c r="F14" s="9" t="str">
        <f>CONCATENATE(VLOOKUP(E14,$X$2:$AA$9,2)," (",VLOOKUP(E14,$X$2:$AA$9,4),")"," &amp; ",VLOOKUP(E14,$X$2:$AA$9,3))</f>
        <v>Single band (grey) &amp; Plate</v>
      </c>
      <c r="G14" s="20" t="str">
        <f>CONCATENATE("&gt; ",VLOOKUP(E14,$X$2:$AB$9,5)," rep")</f>
        <v>&gt; 14 rep</v>
      </c>
      <c r="H14" s="8" t="str">
        <f>M23</f>
        <v>Tricep Press</v>
      </c>
      <c r="I14" s="9" t="str">
        <f>CONCATENATE(VLOOKUP(H14,$X$2:$AA$9,2)," (",VLOOKUP(H14,$X$2:$AA$9,4),")"," &amp; ",VLOOKUP(H14,$X$2:$AA$9,3))</f>
        <v>Double band (grey) &amp; No Plate</v>
      </c>
      <c r="J14" s="20" t="str">
        <f>CONCATENATE("&gt; ",VLOOKUP(H14,$X$2:$AB$9,5)," rep")</f>
        <v>&gt; 18 rep</v>
      </c>
      <c r="K14" s="8" t="str">
        <f>M31</f>
        <v>Bicep Curl</v>
      </c>
      <c r="L14" s="9" t="str">
        <f>CONCATENATE(VLOOKUP(K14,$X$2:$AA$9,2)," (",VLOOKUP(K14,$X$2:$AA$9,4),")"," &amp; ",VLOOKUP(K14,$X$2:$AA$9,3))</f>
        <v>Single band (grey) &amp; Plate</v>
      </c>
      <c r="M14" s="20" t="str">
        <f>CONCATENATE("&gt; ",VLOOKUP(K14,$X$2:$AB$9,5)," rep")</f>
        <v>&gt; 14 rep</v>
      </c>
      <c r="N14" s="9" t="str">
        <f>M23</f>
        <v>Tricep Press</v>
      </c>
      <c r="O14" s="9" t="str">
        <f>CONCATENATE(VLOOKUP(N14,$X$2:$AA$9,2)," (",VLOOKUP(N14,$X$2:$AA$9,4),")"," &amp; ",VLOOKUP(N14,$X$2:$AA$9,3))</f>
        <v>Double band (grey) &amp; No Plate</v>
      </c>
      <c r="P14" s="9" t="str">
        <f>CONCATENATE("&gt; ",VLOOKUP(N14,$X$2:$AB$9,5)," rep")</f>
        <v>&gt; 18 rep</v>
      </c>
      <c r="Q14" s="8" t="str">
        <f>M31</f>
        <v>Bicep Curl</v>
      </c>
      <c r="R14" s="9" t="str">
        <f>CONCATENATE(VLOOKUP(Q14,$X$2:$AA$9,2)," (",VLOOKUP(Q14,$X$2:$AA$9,4),")"," &amp; ",VLOOKUP(Q14,$X$2:$AA$9,3))</f>
        <v>Single band (grey) &amp; Plate</v>
      </c>
      <c r="S14" s="20" t="str">
        <f t="shared" si="3"/>
        <v>&gt; 17 rep</v>
      </c>
      <c r="T14" s="31"/>
      <c r="U14" s="33"/>
      <c r="V14" s="34"/>
      <c r="W14" s="16"/>
    </row>
    <row r="15" spans="1:40" ht="24.75" customHeight="1" thickBot="1" x14ac:dyDescent="0.35">
      <c r="B15" s="10" t="str">
        <f>M24</f>
        <v>Squat</v>
      </c>
      <c r="C15" s="11" t="str">
        <f>CONCATENATE(VLOOKUP(B15,$X$2:$AA$9,2)," (",VLOOKUP(B15,$X$2:$AA$9,4),")"," &amp; ",VLOOKUP(B15,$X$2:$AA$9,3))</f>
        <v>Single band (grey) &amp; Plate</v>
      </c>
      <c r="D15" s="11" t="str">
        <f>CONCATENATE("&gt; ",VLOOKUP(B15,$X$2:$AB$9,5)," rep")</f>
        <v>&gt; 30 rep</v>
      </c>
      <c r="E15" s="10" t="str">
        <f>M32</f>
        <v>Bent Row</v>
      </c>
      <c r="F15" s="11" t="str">
        <f>CONCATENATE(VLOOKUP(E15,$X$2:$AA$9,2)," (",VLOOKUP(E15,$X$2:$AA$9,4),")"," &amp; ",VLOOKUP(E15,$X$2:$AA$9,3))</f>
        <v>Double band (grey) &amp; Plate</v>
      </c>
      <c r="G15" s="21" t="str">
        <f>CONCATENATE("&gt; ",VLOOKUP(E15,$X$2:$AB$9,5)," rep")</f>
        <v>&gt; 23 rep</v>
      </c>
      <c r="H15" s="10" t="str">
        <f>M24</f>
        <v>Squat</v>
      </c>
      <c r="I15" s="11" t="str">
        <f>CONCATENATE(VLOOKUP(H15,$X$2:$AA$9,2)," (",VLOOKUP(H15,$X$2:$AA$9,4),")"," &amp; ",VLOOKUP(H15,$X$2:$AA$9,3))</f>
        <v>Single band (grey) &amp; Plate</v>
      </c>
      <c r="J15" s="21" t="str">
        <f>CONCATENATE("&gt; ",VLOOKUP(H15,$X$2:$AB$9,5)," rep")</f>
        <v>&gt; 30 rep</v>
      </c>
      <c r="K15" s="10" t="str">
        <f>M32</f>
        <v>Bent Row</v>
      </c>
      <c r="L15" s="11" t="str">
        <f>CONCATENATE(VLOOKUP(K15,$X$2:$AA$9,2)," (",VLOOKUP(K15,$X$2:$AA$9,4),")"," &amp; ",VLOOKUP(K15,$X$2:$AA$9,3))</f>
        <v>Double band (grey) &amp; Plate</v>
      </c>
      <c r="M15" s="21" t="str">
        <f>CONCATENATE("&gt; ",VLOOKUP(K15,$X$2:$AB$9,5)," rep")</f>
        <v>&gt; 23 rep</v>
      </c>
      <c r="N15" s="11" t="str">
        <f>M24</f>
        <v>Squat</v>
      </c>
      <c r="O15" s="11" t="str">
        <f>CONCATENATE(VLOOKUP(N15,$X$2:$AA$9,2)," (",VLOOKUP(N15,$X$2:$AA$9,4),")"," &amp; ",VLOOKUP(N15,$X$2:$AA$9,3))</f>
        <v>Single band (grey) &amp; Plate</v>
      </c>
      <c r="P15" s="11" t="str">
        <f>CONCATENATE("&gt; ",VLOOKUP(N15,$X$2:$AB$9,5)," rep")</f>
        <v>&gt; 30 rep</v>
      </c>
      <c r="Q15" s="10" t="str">
        <f>M32</f>
        <v>Bent Row</v>
      </c>
      <c r="R15" s="11" t="str">
        <f>CONCATENATE(VLOOKUP(Q15,$X$2:$AA$9,2)," (",VLOOKUP(Q15,$X$2:$AA$9,4),")"," &amp; ",VLOOKUP(Q15,$X$2:$AA$9,3))</f>
        <v>Double band (grey) &amp; Plate</v>
      </c>
      <c r="S15" s="21" t="str">
        <f t="shared" si="3"/>
        <v>&gt; 1 rep</v>
      </c>
      <c r="T15" s="38"/>
      <c r="U15" s="40"/>
      <c r="V15" s="41"/>
      <c r="W15" s="16"/>
    </row>
    <row r="17" spans="2:18" ht="24.75" customHeight="1" thickBot="1" x14ac:dyDescent="0.35">
      <c r="B17" s="2" t="s">
        <v>50</v>
      </c>
      <c r="G17" s="42" t="s">
        <v>53</v>
      </c>
      <c r="H17" s="43"/>
      <c r="I17" s="43"/>
      <c r="J17" s="43"/>
      <c r="K17" s="43"/>
      <c r="L17" s="43"/>
      <c r="M17" s="44"/>
      <c r="N17" s="43"/>
      <c r="O17" s="43"/>
      <c r="P17" s="43"/>
    </row>
    <row r="18" spans="2:18" ht="24.75" customHeight="1" thickBot="1" x14ac:dyDescent="0.35">
      <c r="B18" s="3" t="str">
        <f ca="1">INDEX(X2:X9,RANDBETWEEN(1,COUNTA(X2:X9)))</f>
        <v>Tricep Press</v>
      </c>
      <c r="C18" s="3" t="str">
        <f ca="1">CONCATENATE(VLOOKUP(B18,$X$2:$AA$9,2)," (",VLOOKUP(B18,$X$2:$AA$9,4),")"," &amp; ",VLOOKUP(B18,$X$2:$AA$9,3))</f>
        <v>Double band (grey) &amp; No Plate</v>
      </c>
      <c r="D18" s="3" t="str">
        <f ca="1">CONCATENATE("&gt; ",VLOOKUP(B18,$X$2:$AB$9,5)," rep")</f>
        <v>&gt; 18 rep</v>
      </c>
      <c r="G18" s="60" t="s">
        <v>62</v>
      </c>
      <c r="H18" s="61"/>
      <c r="I18" s="61"/>
      <c r="J18" s="62"/>
      <c r="K18" s="43"/>
      <c r="L18" s="60" t="s">
        <v>61</v>
      </c>
      <c r="M18" s="62"/>
      <c r="N18" s="43"/>
      <c r="O18" s="43"/>
      <c r="P18" s="43"/>
    </row>
    <row r="19" spans="2:18" ht="24.75" customHeight="1" x14ac:dyDescent="0.3">
      <c r="G19" s="45"/>
      <c r="H19" s="56"/>
      <c r="I19" s="56"/>
      <c r="J19" s="46" t="s">
        <v>54</v>
      </c>
      <c r="K19" s="43"/>
      <c r="L19" s="45"/>
      <c r="M19" s="46"/>
      <c r="N19" s="43"/>
      <c r="O19" s="60" t="s">
        <v>55</v>
      </c>
      <c r="P19" s="62"/>
    </row>
    <row r="20" spans="2:18" ht="24.75" customHeight="1" x14ac:dyDescent="0.3">
      <c r="G20" s="45" t="s">
        <v>56</v>
      </c>
      <c r="H20" s="56" t="s">
        <v>57</v>
      </c>
      <c r="I20" s="56" t="s">
        <v>0</v>
      </c>
      <c r="J20" s="46" t="s">
        <v>60</v>
      </c>
      <c r="K20" s="43"/>
      <c r="L20" s="45" t="s">
        <v>56</v>
      </c>
      <c r="M20" s="46" t="s">
        <v>0</v>
      </c>
      <c r="N20" s="43"/>
      <c r="O20" s="47"/>
      <c r="P20" s="46" t="s">
        <v>58</v>
      </c>
    </row>
    <row r="21" spans="2:18" ht="24.75" customHeight="1" thickBot="1" x14ac:dyDescent="0.35">
      <c r="G21" s="45">
        <v>1</v>
      </c>
      <c r="H21" s="57">
        <f>5-(RANK(J21,$J$21:$J$24)+COUNTIF($J$21:J21,J21)-1)</f>
        <v>4</v>
      </c>
      <c r="I21" s="58" t="s">
        <v>15</v>
      </c>
      <c r="J21" s="48">
        <v>30</v>
      </c>
      <c r="K21" s="43"/>
      <c r="L21" s="45">
        <v>1</v>
      </c>
      <c r="M21" s="49" t="str">
        <f>VLOOKUP(L21,$H$21:$J$24,2,FALSE)</f>
        <v>Chest Press</v>
      </c>
      <c r="N21" s="43"/>
      <c r="O21" s="50"/>
      <c r="P21" s="51" t="s">
        <v>59</v>
      </c>
    </row>
    <row r="22" spans="2:18" ht="24.75" customHeight="1" x14ac:dyDescent="0.3">
      <c r="G22" s="45">
        <v>2</v>
      </c>
      <c r="H22" s="57">
        <f>5-(RANK(J22,$J$21:$J$24)+COUNTIF($J$21:J22,J22)-1)</f>
        <v>2</v>
      </c>
      <c r="I22" s="58" t="s">
        <v>14</v>
      </c>
      <c r="J22" s="48">
        <v>17</v>
      </c>
      <c r="K22" s="43"/>
      <c r="L22" s="45">
        <v>2</v>
      </c>
      <c r="M22" s="49" t="str">
        <f>VLOOKUP(L22,$H$21:$J$24,2,FALSE)</f>
        <v>Overhead Press</v>
      </c>
      <c r="N22" s="43"/>
      <c r="O22" s="43"/>
      <c r="P22" s="43"/>
    </row>
    <row r="23" spans="2:18" ht="24.75" customHeight="1" x14ac:dyDescent="0.3">
      <c r="G23" s="45">
        <v>3</v>
      </c>
      <c r="H23" s="57">
        <f>5-(RANK(J23,$J$21:$J$24)+COUNTIF($J$21:J23,J23)-1)</f>
        <v>1</v>
      </c>
      <c r="I23" s="58" t="s">
        <v>13</v>
      </c>
      <c r="J23" s="48">
        <v>1</v>
      </c>
      <c r="K23" s="43"/>
      <c r="L23" s="45">
        <v>3</v>
      </c>
      <c r="M23" s="49" t="str">
        <f>VLOOKUP(L23,$H$21:$J$24,2,FALSE)</f>
        <v>Tricep Press</v>
      </c>
      <c r="N23" s="43"/>
      <c r="O23" s="43"/>
      <c r="P23" s="43"/>
    </row>
    <row r="24" spans="2:18" ht="24.75" customHeight="1" thickBot="1" x14ac:dyDescent="0.35">
      <c r="E24"/>
      <c r="G24" s="52">
        <v>4</v>
      </c>
      <c r="H24" s="53">
        <f>5-(RANK(J24,$J$21:$J$24)+COUNTIF($J$21:J24,J24)-1)</f>
        <v>3</v>
      </c>
      <c r="I24" s="59" t="s">
        <v>27</v>
      </c>
      <c r="J24" s="54">
        <v>18</v>
      </c>
      <c r="K24" s="43"/>
      <c r="L24" s="52">
        <v>4</v>
      </c>
      <c r="M24" s="55" t="str">
        <f>VLOOKUP(L24,$H$21:$J$24,2,FALSE)</f>
        <v>Squat</v>
      </c>
      <c r="N24" s="43"/>
      <c r="O24" s="43"/>
      <c r="P24" s="43"/>
    </row>
    <row r="25" spans="2:18" ht="24.75" customHeight="1" thickBot="1" x14ac:dyDescent="0.35">
      <c r="G25" s="43"/>
      <c r="H25" s="43"/>
      <c r="I25" s="43"/>
      <c r="J25" s="43"/>
      <c r="K25" s="43"/>
      <c r="L25" s="43"/>
      <c r="M25" s="43"/>
      <c r="N25" s="43"/>
      <c r="O25" s="43"/>
      <c r="P25" s="43"/>
    </row>
    <row r="26" spans="2:18" ht="24.75" customHeight="1" x14ac:dyDescent="0.3">
      <c r="F26" s="15"/>
      <c r="G26" s="60" t="s">
        <v>62</v>
      </c>
      <c r="H26" s="61"/>
      <c r="I26" s="61"/>
      <c r="J26" s="62"/>
      <c r="K26" s="43"/>
      <c r="L26" s="60" t="s">
        <v>61</v>
      </c>
      <c r="M26" s="62"/>
      <c r="N26" s="43"/>
      <c r="O26" s="43"/>
      <c r="P26" s="43"/>
    </row>
    <row r="27" spans="2:18" ht="24.75" customHeight="1" x14ac:dyDescent="0.3">
      <c r="G27" s="45"/>
      <c r="H27" s="56"/>
      <c r="I27" s="56"/>
      <c r="J27" s="46" t="s">
        <v>54</v>
      </c>
      <c r="K27" s="43"/>
      <c r="L27" s="45"/>
      <c r="M27" s="46"/>
    </row>
    <row r="28" spans="2:18" ht="24.75" customHeight="1" x14ac:dyDescent="0.3">
      <c r="F28" s="5"/>
      <c r="G28" s="45" t="s">
        <v>56</v>
      </c>
      <c r="H28" s="56" t="s">
        <v>57</v>
      </c>
      <c r="I28" s="58" t="s">
        <v>0</v>
      </c>
      <c r="J28" s="46" t="s">
        <v>60</v>
      </c>
      <c r="K28" s="43"/>
      <c r="L28" s="45" t="s">
        <v>56</v>
      </c>
      <c r="M28" s="46" t="s">
        <v>0</v>
      </c>
      <c r="N28" s="5"/>
      <c r="O28" s="5"/>
      <c r="P28" s="5"/>
    </row>
    <row r="29" spans="2:18" ht="24.75" customHeight="1" x14ac:dyDescent="0.3">
      <c r="F29" s="4"/>
      <c r="G29" s="45">
        <v>1</v>
      </c>
      <c r="H29" s="57">
        <f>5-(RANK(J29,$J$29:$J$32)+COUNTIF($J$29:J32,J29)-1)</f>
        <v>1</v>
      </c>
      <c r="I29" s="58" t="s">
        <v>18</v>
      </c>
      <c r="J29" s="48">
        <v>1</v>
      </c>
      <c r="K29" s="43"/>
      <c r="L29" s="45">
        <v>1</v>
      </c>
      <c r="M29" s="49" t="str">
        <f>VLOOKUP(L29,$H$29:$J$32,2,FALSE)</f>
        <v>Deadlift</v>
      </c>
      <c r="N29" s="4"/>
      <c r="O29" s="4"/>
      <c r="P29" s="4"/>
    </row>
    <row r="30" spans="2:18" ht="24.75" customHeight="1" x14ac:dyDescent="0.3">
      <c r="F30" s="4"/>
      <c r="G30" s="45">
        <v>2</v>
      </c>
      <c r="H30" s="57">
        <f>5-(RANK(J30,$J$29:$J$32)+COUNTIF($J$29:J32,J30)-1)</f>
        <v>4</v>
      </c>
      <c r="I30" s="58" t="s">
        <v>16</v>
      </c>
      <c r="J30" s="48">
        <v>23</v>
      </c>
      <c r="K30" s="43"/>
      <c r="L30" s="45">
        <v>2</v>
      </c>
      <c r="M30" s="49" t="str">
        <f t="shared" ref="M30:M32" si="4">VLOOKUP(L30,$H$29:$J$32,2,FALSE)</f>
        <v>Calf Raise</v>
      </c>
      <c r="N30" s="4"/>
      <c r="O30" s="4"/>
      <c r="P30" s="4"/>
    </row>
    <row r="31" spans="2:18" ht="24.75" customHeight="1" x14ac:dyDescent="0.3">
      <c r="F31" s="6"/>
      <c r="G31" s="45">
        <v>3</v>
      </c>
      <c r="H31" s="57">
        <f>5-(RANK(J31,$J$29:$J$32)+COUNTIF($J$29:J32,J31)-1)</f>
        <v>2</v>
      </c>
      <c r="I31" s="58" t="s">
        <v>19</v>
      </c>
      <c r="J31" s="48">
        <v>2</v>
      </c>
      <c r="K31" s="43"/>
      <c r="L31" s="45">
        <v>3</v>
      </c>
      <c r="M31" s="49" t="str">
        <f t="shared" si="4"/>
        <v>Bicep Curl</v>
      </c>
      <c r="N31" s="6"/>
      <c r="O31" s="6"/>
      <c r="P31" s="6"/>
    </row>
    <row r="32" spans="2:18" ht="24.75" customHeight="1" thickBot="1" x14ac:dyDescent="0.35">
      <c r="F32" s="6"/>
      <c r="G32" s="52">
        <v>4</v>
      </c>
      <c r="H32" s="53">
        <f>5-(RANK(J32,$J$29:$J$32)+COUNTIF($J$29:J32,J32)-1)</f>
        <v>3</v>
      </c>
      <c r="I32" s="59" t="s">
        <v>17</v>
      </c>
      <c r="J32" s="54">
        <v>14</v>
      </c>
      <c r="K32" s="43"/>
      <c r="L32" s="52">
        <v>4</v>
      </c>
      <c r="M32" s="55" t="str">
        <f t="shared" si="4"/>
        <v>Bent Row</v>
      </c>
      <c r="N32" s="6"/>
      <c r="O32" s="6"/>
      <c r="P32" s="6"/>
      <c r="Q32" s="5"/>
      <c r="R32" s="5"/>
    </row>
    <row r="33" spans="2:20" ht="24.75" customHeight="1" x14ac:dyDescent="0.3">
      <c r="B33" s="5"/>
      <c r="C33" s="5"/>
      <c r="D33" s="5"/>
      <c r="E33" s="5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4"/>
      <c r="R33" s="4"/>
      <c r="S33" s="5"/>
      <c r="T33" s="5"/>
    </row>
    <row r="34" spans="2:20" ht="24.75" customHeight="1" x14ac:dyDescent="0.3">
      <c r="B34" s="7"/>
      <c r="C34" s="7"/>
      <c r="D34" s="7"/>
      <c r="E34" s="4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4"/>
      <c r="R34" s="4"/>
      <c r="S34" s="4"/>
      <c r="T34" s="4"/>
    </row>
    <row r="35" spans="2:20" ht="24.75" customHeight="1" x14ac:dyDescent="0.3">
      <c r="B35" s="4"/>
      <c r="C35" s="4"/>
      <c r="D35" s="4"/>
      <c r="E35" s="4"/>
      <c r="Q35" s="6"/>
      <c r="R35" s="6"/>
      <c r="S35" s="4"/>
      <c r="T35" s="4"/>
    </row>
    <row r="36" spans="2:20" ht="24.75" customHeight="1" x14ac:dyDescent="0.3">
      <c r="B36" s="6"/>
      <c r="C36" s="6"/>
      <c r="D36" s="6"/>
      <c r="E36" s="6"/>
      <c r="Q36" s="6"/>
      <c r="R36" s="6"/>
      <c r="S36" s="6"/>
      <c r="T36" s="6"/>
    </row>
    <row r="37" spans="2:20" ht="24.75" customHeight="1" x14ac:dyDescent="0.3">
      <c r="B37" s="6"/>
      <c r="C37" s="6"/>
      <c r="D37" s="6"/>
      <c r="E37" s="6"/>
      <c r="Q37" s="6"/>
      <c r="R37" s="6"/>
      <c r="S37" s="6"/>
      <c r="T37" s="6"/>
    </row>
    <row r="38" spans="2:20" ht="24.75" customHeight="1" x14ac:dyDescent="0.3">
      <c r="B38" s="6"/>
      <c r="C38" s="6"/>
      <c r="D38" s="6"/>
      <c r="E38" s="6"/>
      <c r="Q38" s="6"/>
      <c r="R38" s="6"/>
      <c r="S38" s="6"/>
      <c r="T38" s="6"/>
    </row>
    <row r="39" spans="2:20" ht="24.75" customHeight="1" x14ac:dyDescent="0.3">
      <c r="B39" s="6"/>
      <c r="C39" s="6"/>
      <c r="D39" s="6"/>
      <c r="E39" s="6"/>
      <c r="S39" s="6"/>
      <c r="T39" s="6"/>
    </row>
  </sheetData>
  <sortState xmlns:xlrd2="http://schemas.microsoft.com/office/spreadsheetml/2017/richdata2" ref="X1:Z8">
    <sortCondition ref="X1:X8"/>
  </sortState>
  <mergeCells count="23">
    <mergeCell ref="T13:V13"/>
    <mergeCell ref="Q4:S4"/>
    <mergeCell ref="Q11:R11"/>
    <mergeCell ref="H6:J6"/>
    <mergeCell ref="Q6:S6"/>
    <mergeCell ref="N4:O4"/>
    <mergeCell ref="H4:J4"/>
    <mergeCell ref="H11:I11"/>
    <mergeCell ref="K4:L4"/>
    <mergeCell ref="K11:L11"/>
    <mergeCell ref="N11:O11"/>
    <mergeCell ref="T4:V4"/>
    <mergeCell ref="T6:V6"/>
    <mergeCell ref="B11:C11"/>
    <mergeCell ref="T11:V11"/>
    <mergeCell ref="B4:C4"/>
    <mergeCell ref="E4:F4"/>
    <mergeCell ref="E11:F11"/>
    <mergeCell ref="G18:J18"/>
    <mergeCell ref="L18:M18"/>
    <mergeCell ref="O19:P19"/>
    <mergeCell ref="G26:J26"/>
    <mergeCell ref="L26:M26"/>
  </mergeCells>
  <conditionalFormatting sqref="B11 B4 D4:E4 D11:E11 K4 G4:H4 J11:K11 M4:N4 M11:N11 P4:Q4 P11:Q11 T4 S11:T11 G11:H11">
    <cfRule type="cellIs" dxfId="5" priority="11" operator="equal">
      <formula>$C$1</formula>
    </cfRule>
  </conditionalFormatting>
  <conditionalFormatting sqref="B18:E18 S18:V18 B4:V17">
    <cfRule type="containsText" dxfId="4" priority="1" operator="containsText" text="orange">
      <formula>NOT(ISERROR(SEARCH("orange",B4)))</formula>
    </cfRule>
    <cfRule type="containsText" dxfId="3" priority="2" operator="containsText" text="black">
      <formula>NOT(ISERROR(SEARCH("black",B4)))</formula>
    </cfRule>
    <cfRule type="containsText" dxfId="2" priority="3" operator="containsText" text="dark grey">
      <formula>NOT(ISERROR(SEARCH("dark grey",B4)))</formula>
    </cfRule>
    <cfRule type="containsText" dxfId="1" priority="4" operator="containsText" text="grey">
      <formula>NOT(ISERROR(SEARCH("grey",B4)))</formula>
    </cfRule>
    <cfRule type="containsText" dxfId="0" priority="5" operator="containsText" text="white">
      <formula>NOT(ISERROR(SEARCH("white",B4)))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X3bar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2019-11-02T07:09:36Z</dcterms:modified>
</cp:coreProperties>
</file>