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1245" yWindow="180" windowWidth="13455" windowHeight="12045"/>
  </bookViews>
  <sheets>
    <sheet name="Sheet1" sheetId="77" r:id="rId1"/>
  </sheets>
  <definedNames>
    <definedName name="_AMO_UniqueIdentifier" hidden="1">"'d2c1cc9f-37c5-4bc4-8af8-beb523474b02'"</definedName>
  </definedNames>
  <calcPr calcId="125725"/>
</workbook>
</file>

<file path=xl/calcChain.xml><?xml version="1.0" encoding="utf-8"?>
<calcChain xmlns="http://schemas.openxmlformats.org/spreadsheetml/2006/main">
  <c r="C62" i="77"/>
  <c r="J4"/>
  <c r="K4"/>
  <c r="J5"/>
  <c r="K5"/>
  <c r="J6"/>
  <c r="K6"/>
  <c r="J7"/>
  <c r="K7"/>
  <c r="J8"/>
  <c r="K8"/>
  <c r="J9"/>
  <c r="K9"/>
  <c r="J10"/>
  <c r="K10"/>
  <c r="J11"/>
  <c r="K11"/>
  <c r="J12"/>
  <c r="K12"/>
  <c r="J13"/>
  <c r="K13"/>
  <c r="J14"/>
  <c r="K14"/>
  <c r="J15"/>
  <c r="K15"/>
  <c r="J16"/>
  <c r="K16"/>
  <c r="J17"/>
  <c r="K17"/>
  <c r="J18"/>
  <c r="K18"/>
  <c r="J19"/>
  <c r="K19"/>
  <c r="J20"/>
  <c r="K20"/>
  <c r="J21"/>
  <c r="K21"/>
  <c r="J22"/>
  <c r="K22"/>
  <c r="J23"/>
  <c r="K23"/>
  <c r="J24"/>
  <c r="K24"/>
  <c r="J25"/>
  <c r="K25"/>
  <c r="J26"/>
  <c r="K26"/>
  <c r="J27"/>
  <c r="K27"/>
  <c r="J28"/>
  <c r="K28"/>
  <c r="J29"/>
  <c r="K29"/>
  <c r="J30"/>
  <c r="K30"/>
  <c r="J31"/>
  <c r="K31"/>
  <c r="J32"/>
  <c r="K32"/>
  <c r="J33"/>
  <c r="K33"/>
  <c r="J34"/>
  <c r="K34"/>
  <c r="J35"/>
  <c r="K35"/>
  <c r="J36"/>
  <c r="K36"/>
  <c r="J37"/>
  <c r="K37"/>
  <c r="J38"/>
  <c r="K38"/>
  <c r="J39"/>
  <c r="K39"/>
  <c r="J40"/>
  <c r="K40"/>
  <c r="J41"/>
  <c r="K41"/>
  <c r="J42"/>
  <c r="K42"/>
  <c r="J43"/>
  <c r="K43"/>
  <c r="J44"/>
  <c r="K44"/>
  <c r="J45"/>
  <c r="K45"/>
  <c r="J46"/>
  <c r="K46"/>
  <c r="J47"/>
  <c r="K47"/>
  <c r="J48"/>
  <c r="K48"/>
  <c r="J49"/>
  <c r="K49"/>
  <c r="J50"/>
  <c r="K50"/>
  <c r="J51"/>
  <c r="K51"/>
  <c r="J52"/>
  <c r="K52"/>
  <c r="J53"/>
  <c r="K53"/>
  <c r="K3"/>
  <c r="J3"/>
  <c r="M4"/>
  <c r="N4"/>
  <c r="M5"/>
  <c r="N5"/>
  <c r="M6"/>
  <c r="N6"/>
  <c r="M7"/>
  <c r="N7"/>
  <c r="M8"/>
  <c r="N8"/>
  <c r="M9"/>
  <c r="N9"/>
  <c r="M10"/>
  <c r="N10"/>
  <c r="M11"/>
  <c r="N11"/>
  <c r="M12"/>
  <c r="N12"/>
  <c r="M13"/>
  <c r="N13"/>
  <c r="M14"/>
  <c r="N14"/>
  <c r="M15"/>
  <c r="N15"/>
  <c r="M16"/>
  <c r="N16"/>
  <c r="M17"/>
  <c r="N17"/>
  <c r="M18"/>
  <c r="N18"/>
  <c r="M19"/>
  <c r="N19"/>
  <c r="M20"/>
  <c r="N20"/>
  <c r="M21"/>
  <c r="N21"/>
  <c r="M22"/>
  <c r="N22"/>
  <c r="M23"/>
  <c r="N23"/>
  <c r="M24"/>
  <c r="N24"/>
  <c r="M25"/>
  <c r="N25"/>
  <c r="M26"/>
  <c r="N26"/>
  <c r="M27"/>
  <c r="N27"/>
  <c r="M28"/>
  <c r="N28"/>
  <c r="M29"/>
  <c r="N29"/>
  <c r="M30"/>
  <c r="N30"/>
  <c r="M31"/>
  <c r="N31"/>
  <c r="M32"/>
  <c r="N32"/>
  <c r="M33"/>
  <c r="N33"/>
  <c r="M34"/>
  <c r="N34"/>
  <c r="M35"/>
  <c r="N35"/>
  <c r="M36"/>
  <c r="N36"/>
  <c r="M37"/>
  <c r="N37"/>
  <c r="M38"/>
  <c r="N38"/>
  <c r="M39"/>
  <c r="N39"/>
  <c r="M40"/>
  <c r="N40"/>
  <c r="M41"/>
  <c r="N41"/>
  <c r="M42"/>
  <c r="N42"/>
  <c r="M43"/>
  <c r="N43"/>
  <c r="M44"/>
  <c r="N44"/>
  <c r="M45"/>
  <c r="N45"/>
  <c r="M46"/>
  <c r="N46"/>
  <c r="M47"/>
  <c r="N47"/>
  <c r="M48"/>
  <c r="N48"/>
  <c r="M49"/>
  <c r="N49"/>
  <c r="M50"/>
  <c r="N50"/>
  <c r="M51"/>
  <c r="N51"/>
  <c r="M52"/>
  <c r="N52"/>
  <c r="M53"/>
  <c r="N53"/>
  <c r="N3"/>
  <c r="M3"/>
  <c r="N55" l="1"/>
  <c r="K55"/>
  <c r="J55"/>
  <c r="M55"/>
  <c r="G21"/>
  <c r="H21" s="1"/>
  <c r="G23"/>
  <c r="H23" s="1"/>
  <c r="G24"/>
  <c r="H24" s="1"/>
  <c r="G25"/>
  <c r="H25" s="1"/>
  <c r="G26"/>
  <c r="H26" s="1"/>
  <c r="G27"/>
  <c r="H27" s="1"/>
  <c r="G28"/>
  <c r="H28" s="1"/>
  <c r="G29"/>
  <c r="H29" s="1"/>
  <c r="G31"/>
  <c r="H31" s="1"/>
  <c r="G32"/>
  <c r="H32" s="1"/>
  <c r="G13"/>
  <c r="H13" s="1"/>
  <c r="G14"/>
  <c r="H14" s="1"/>
  <c r="G15"/>
  <c r="H15" s="1"/>
  <c r="G16"/>
  <c r="H16" s="1"/>
  <c r="G17"/>
  <c r="H17" s="1"/>
  <c r="G18"/>
  <c r="H18" s="1"/>
  <c r="G19"/>
  <c r="H19" s="1"/>
  <c r="G20"/>
  <c r="H20" s="1"/>
  <c r="G33"/>
  <c r="H33" s="1"/>
  <c r="G34"/>
  <c r="H34" s="1"/>
  <c r="G35"/>
  <c r="H35" s="1"/>
  <c r="G36"/>
  <c r="H36" s="1"/>
  <c r="G37"/>
  <c r="H37" s="1"/>
  <c r="G38"/>
  <c r="H38" s="1"/>
  <c r="G39"/>
  <c r="H39" s="1"/>
  <c r="G40"/>
  <c r="H40" s="1"/>
  <c r="G41"/>
  <c r="H41" s="1"/>
  <c r="G42"/>
  <c r="H42" s="1"/>
  <c r="G43"/>
  <c r="H43" s="1"/>
  <c r="G44"/>
  <c r="H44" s="1"/>
  <c r="E55"/>
  <c r="P4"/>
  <c r="Q4"/>
  <c r="P5"/>
  <c r="Q5"/>
  <c r="P6"/>
  <c r="Q6"/>
  <c r="P7"/>
  <c r="Q7"/>
  <c r="P8"/>
  <c r="Q8"/>
  <c r="P9"/>
  <c r="Q9"/>
  <c r="P10"/>
  <c r="Q10"/>
  <c r="P11"/>
  <c r="Q11"/>
  <c r="P12"/>
  <c r="Q12"/>
  <c r="P13"/>
  <c r="Q13"/>
  <c r="P14"/>
  <c r="Q14"/>
  <c r="P15"/>
  <c r="Q15"/>
  <c r="P16"/>
  <c r="Q16"/>
  <c r="P17"/>
  <c r="Q17"/>
  <c r="P18"/>
  <c r="Q18"/>
  <c r="P19"/>
  <c r="Q19"/>
  <c r="P20"/>
  <c r="Q20"/>
  <c r="P21"/>
  <c r="Q21"/>
  <c r="P22"/>
  <c r="Q22"/>
  <c r="P23"/>
  <c r="Q23"/>
  <c r="P24"/>
  <c r="Q24"/>
  <c r="P25"/>
  <c r="Q25"/>
  <c r="P26"/>
  <c r="Q26"/>
  <c r="P27"/>
  <c r="Q27"/>
  <c r="P28"/>
  <c r="Q28"/>
  <c r="P29"/>
  <c r="Q29"/>
  <c r="P30"/>
  <c r="Q30"/>
  <c r="P31"/>
  <c r="Q31"/>
  <c r="P32"/>
  <c r="Q32"/>
  <c r="P33"/>
  <c r="Q33"/>
  <c r="P34"/>
  <c r="Q34"/>
  <c r="P35"/>
  <c r="Q35"/>
  <c r="P36"/>
  <c r="Q36"/>
  <c r="P37"/>
  <c r="Q37"/>
  <c r="P38"/>
  <c r="Q38"/>
  <c r="P39"/>
  <c r="Q39"/>
  <c r="P40"/>
  <c r="Q40"/>
  <c r="P41"/>
  <c r="Q41"/>
  <c r="P42"/>
  <c r="Q42"/>
  <c r="P43"/>
  <c r="Q43"/>
  <c r="P44"/>
  <c r="Q44"/>
  <c r="P45"/>
  <c r="Q45"/>
  <c r="P46"/>
  <c r="Q46"/>
  <c r="P47"/>
  <c r="Q47"/>
  <c r="P48"/>
  <c r="Q48"/>
  <c r="P49"/>
  <c r="Q49"/>
  <c r="P50"/>
  <c r="Q50"/>
  <c r="P51"/>
  <c r="Q51"/>
  <c r="P52"/>
  <c r="Q52"/>
  <c r="P53"/>
  <c r="Q53"/>
  <c r="Q3"/>
  <c r="P3"/>
  <c r="G4"/>
  <c r="H4" s="1"/>
  <c r="G5"/>
  <c r="H5" s="1"/>
  <c r="G6"/>
  <c r="H6" s="1"/>
  <c r="G7"/>
  <c r="H7" s="1"/>
  <c r="G8"/>
  <c r="H8" s="1"/>
  <c r="G9"/>
  <c r="H9" s="1"/>
  <c r="G10"/>
  <c r="H10" s="1"/>
  <c r="G11"/>
  <c r="H11" s="1"/>
  <c r="G12"/>
  <c r="H12" s="1"/>
  <c r="G45"/>
  <c r="H45" s="1"/>
  <c r="G46"/>
  <c r="H46" s="1"/>
  <c r="G47"/>
  <c r="H47" s="1"/>
  <c r="G48"/>
  <c r="H48" s="1"/>
  <c r="G49"/>
  <c r="H49" s="1"/>
  <c r="G50"/>
  <c r="H50" s="1"/>
  <c r="G51"/>
  <c r="H51" s="1"/>
  <c r="G52"/>
  <c r="H52" s="1"/>
  <c r="G53"/>
  <c r="H53" s="1"/>
  <c r="G3"/>
  <c r="J60" l="1"/>
  <c r="M58"/>
  <c r="M60"/>
  <c r="J58"/>
  <c r="Q55"/>
  <c r="G55"/>
  <c r="P55"/>
  <c r="P60" s="1"/>
  <c r="H3"/>
  <c r="H55" s="1"/>
  <c r="G60" l="1"/>
  <c r="P58"/>
  <c r="G58"/>
</calcChain>
</file>

<file path=xl/sharedStrings.xml><?xml version="1.0" encoding="utf-8"?>
<sst xmlns="http://schemas.openxmlformats.org/spreadsheetml/2006/main" count="132" uniqueCount="127">
  <si>
    <t>State</t>
  </si>
  <si>
    <t>DC</t>
  </si>
  <si>
    <t xml:space="preserve">Alabama </t>
  </si>
  <si>
    <t xml:space="preserve">AL </t>
  </si>
  <si>
    <t xml:space="preserve">Montana </t>
  </si>
  <si>
    <t>MT</t>
  </si>
  <si>
    <t xml:space="preserve">Alaska </t>
  </si>
  <si>
    <t xml:space="preserve">AK </t>
  </si>
  <si>
    <t xml:space="preserve">Nebraska </t>
  </si>
  <si>
    <t>NE</t>
  </si>
  <si>
    <t xml:space="preserve">Arizona </t>
  </si>
  <si>
    <t xml:space="preserve">AZ </t>
  </si>
  <si>
    <t xml:space="preserve">Nevada </t>
  </si>
  <si>
    <t>NV</t>
  </si>
  <si>
    <t xml:space="preserve">Arkansas </t>
  </si>
  <si>
    <t xml:space="preserve">AR </t>
  </si>
  <si>
    <t xml:space="preserve">New Hampshire </t>
  </si>
  <si>
    <t>NH</t>
  </si>
  <si>
    <t xml:space="preserve">California </t>
  </si>
  <si>
    <t xml:space="preserve">CA </t>
  </si>
  <si>
    <t xml:space="preserve">New Jersey </t>
  </si>
  <si>
    <t>NJ</t>
  </si>
  <si>
    <t xml:space="preserve">Colorado </t>
  </si>
  <si>
    <t xml:space="preserve">CO </t>
  </si>
  <si>
    <t xml:space="preserve">New Mexico </t>
  </si>
  <si>
    <t>NM</t>
  </si>
  <si>
    <t xml:space="preserve">Connecticut </t>
  </si>
  <si>
    <t xml:space="preserve">CT </t>
  </si>
  <si>
    <t xml:space="preserve">New York </t>
  </si>
  <si>
    <t>NY</t>
  </si>
  <si>
    <t xml:space="preserve">Delaware </t>
  </si>
  <si>
    <t xml:space="preserve">DE </t>
  </si>
  <si>
    <t xml:space="preserve">North Carolina </t>
  </si>
  <si>
    <t>NC</t>
  </si>
  <si>
    <t xml:space="preserve">Florida </t>
  </si>
  <si>
    <t xml:space="preserve">FL </t>
  </si>
  <si>
    <t xml:space="preserve">North Dakota </t>
  </si>
  <si>
    <t>ND</t>
  </si>
  <si>
    <t xml:space="preserve">Georgia </t>
  </si>
  <si>
    <t xml:space="preserve">GA </t>
  </si>
  <si>
    <t xml:space="preserve">Ohio </t>
  </si>
  <si>
    <t>OH</t>
  </si>
  <si>
    <t xml:space="preserve">Hawaii </t>
  </si>
  <si>
    <t xml:space="preserve">HI </t>
  </si>
  <si>
    <t xml:space="preserve">Oklahoma </t>
  </si>
  <si>
    <t>OK</t>
  </si>
  <si>
    <t xml:space="preserve">Idaho </t>
  </si>
  <si>
    <t xml:space="preserve">ID </t>
  </si>
  <si>
    <t xml:space="preserve">Oregon </t>
  </si>
  <si>
    <t>OR</t>
  </si>
  <si>
    <t xml:space="preserve">Illinois </t>
  </si>
  <si>
    <t xml:space="preserve">IL </t>
  </si>
  <si>
    <t xml:space="preserve">Pennsylvania </t>
  </si>
  <si>
    <t>PA</t>
  </si>
  <si>
    <t xml:space="preserve">Indiana </t>
  </si>
  <si>
    <t xml:space="preserve">IN </t>
  </si>
  <si>
    <t xml:space="preserve">Rhode Island </t>
  </si>
  <si>
    <t>RI</t>
  </si>
  <si>
    <t xml:space="preserve">Iowa </t>
  </si>
  <si>
    <t xml:space="preserve">IA </t>
  </si>
  <si>
    <t xml:space="preserve">South Carolina </t>
  </si>
  <si>
    <t>SC</t>
  </si>
  <si>
    <t xml:space="preserve">Kansas </t>
  </si>
  <si>
    <t xml:space="preserve">KS </t>
  </si>
  <si>
    <t xml:space="preserve">South Dakota </t>
  </si>
  <si>
    <t>SD</t>
  </si>
  <si>
    <t xml:space="preserve">Kentucky </t>
  </si>
  <si>
    <t xml:space="preserve">KY </t>
  </si>
  <si>
    <t xml:space="preserve">Tennessee </t>
  </si>
  <si>
    <t>TN</t>
  </si>
  <si>
    <t xml:space="preserve">Louisiana </t>
  </si>
  <si>
    <t xml:space="preserve">LA </t>
  </si>
  <si>
    <t xml:space="preserve">Texas </t>
  </si>
  <si>
    <t>TX</t>
  </si>
  <si>
    <t xml:space="preserve">Maine </t>
  </si>
  <si>
    <t xml:space="preserve">ME </t>
  </si>
  <si>
    <t xml:space="preserve">Utah </t>
  </si>
  <si>
    <t>UT</t>
  </si>
  <si>
    <t xml:space="preserve">Maryland </t>
  </si>
  <si>
    <t xml:space="preserve">MD </t>
  </si>
  <si>
    <t xml:space="preserve">Vermont </t>
  </si>
  <si>
    <t>VT</t>
  </si>
  <si>
    <t xml:space="preserve">Massachusetts </t>
  </si>
  <si>
    <t xml:space="preserve">MA </t>
  </si>
  <si>
    <t xml:space="preserve">Virginia </t>
  </si>
  <si>
    <t>VA</t>
  </si>
  <si>
    <t xml:space="preserve">Michigan </t>
  </si>
  <si>
    <t xml:space="preserve">MI </t>
  </si>
  <si>
    <t xml:space="preserve">Washington </t>
  </si>
  <si>
    <t>WA</t>
  </si>
  <si>
    <t xml:space="preserve">Minnesota </t>
  </si>
  <si>
    <t xml:space="preserve">MN </t>
  </si>
  <si>
    <t xml:space="preserve">West Virginia </t>
  </si>
  <si>
    <t>WV</t>
  </si>
  <si>
    <t xml:space="preserve">Mississippi </t>
  </si>
  <si>
    <t xml:space="preserve">MS </t>
  </si>
  <si>
    <t xml:space="preserve">Wisconsin </t>
  </si>
  <si>
    <t>WI</t>
  </si>
  <si>
    <t xml:space="preserve">Missouri </t>
  </si>
  <si>
    <t xml:space="preserve">MO </t>
  </si>
  <si>
    <t xml:space="preserve">Wyoming </t>
  </si>
  <si>
    <t>WY</t>
  </si>
  <si>
    <t>Abbr</t>
  </si>
  <si>
    <t>Trump %</t>
  </si>
  <si>
    <t>Clinton %</t>
  </si>
  <si>
    <t>Total Elec Votes</t>
  </si>
  <si>
    <t>Winner_WTA</t>
  </si>
  <si>
    <t>Winner-take-all</t>
  </si>
  <si>
    <t>Fractional Proportional</t>
  </si>
  <si>
    <t>Clinton_WTA</t>
  </si>
  <si>
    <t>Trump_WTA</t>
  </si>
  <si>
    <t>Clinton_WNP</t>
  </si>
  <si>
    <t>Trump_WNP</t>
  </si>
  <si>
    <t>Clinton_FP</t>
  </si>
  <si>
    <t>Trump_FP</t>
  </si>
  <si>
    <t>Whole number proportional (rounding)</t>
  </si>
  <si>
    <t>Whole number proportional (int function)</t>
  </si>
  <si>
    <t>State vote</t>
  </si>
  <si>
    <t>Candidate</t>
  </si>
  <si>
    <t>Total Votes</t>
  </si>
  <si>
    <t>Trump</t>
  </si>
  <si>
    <t>Clinton</t>
  </si>
  <si>
    <t>% popular vote</t>
  </si>
  <si>
    <t>Winner PV</t>
  </si>
  <si>
    <t>Winner_WNP</t>
  </si>
  <si>
    <t>Winner_FP</t>
  </si>
  <si>
    <t>Won by this many votes</t>
  </si>
</sst>
</file>

<file path=xl/styles.xml><?xml version="1.0" encoding="utf-8"?>
<styleSheet xmlns="http://schemas.openxmlformats.org/spreadsheetml/2006/main">
  <fonts count="3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2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9" fontId="2" fillId="0" borderId="0" xfId="0" applyNumberFormat="1" applyFont="1" applyAlignment="1">
      <alignment horizontal="center" vertical="center"/>
    </xf>
    <xf numFmtId="1" fontId="0" fillId="4" borderId="0" xfId="0" applyNumberFormat="1" applyFill="1" applyAlignment="1">
      <alignment horizontal="center" vertical="center"/>
    </xf>
    <xf numFmtId="1" fontId="1" fillId="4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9" fontId="1" fillId="0" borderId="0" xfId="0" applyNumberFormat="1" applyFont="1" applyAlignment="1">
      <alignment horizontal="left" vertical="center"/>
    </xf>
    <xf numFmtId="1" fontId="0" fillId="2" borderId="0" xfId="0" applyNumberFormat="1" applyFill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9" fontId="0" fillId="0" borderId="0" xfId="0" applyNumberFormat="1" applyAlignment="1">
      <alignment horizontal="center" vertical="center"/>
    </xf>
  </cellXfs>
  <cellStyles count="2">
    <cellStyle name="Normal" xfId="0" builtinId="0"/>
    <cellStyle name="Normal 2" xfId="1"/>
  </cellStyles>
  <dxfs count="3"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39994506668294322"/>
        </patternFill>
      </fill>
    </dxf>
  </dxfs>
  <tableStyles count="0" defaultTableStyle="TableStyleMedium9" defaultPivotStyle="PivotStyleLight16"/>
  <colors>
    <mruColors>
      <color rgb="FF00FF00"/>
      <color rgb="FF5BFF2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05"/>
  <sheetViews>
    <sheetView tabSelected="1" topLeftCell="A34" zoomScaleNormal="100" workbookViewId="0">
      <selection activeCell="B63" sqref="B63"/>
    </sheetView>
  </sheetViews>
  <sheetFormatPr defaultColWidth="16.5703125" defaultRowHeight="12.75"/>
  <cols>
    <col min="1" max="2" width="16.5703125" style="2"/>
    <col min="3" max="4" width="16.5703125" style="14"/>
    <col min="5" max="5" width="16.5703125" style="5"/>
    <col min="6" max="6" width="4.5703125" style="5" customWidth="1"/>
    <col min="7" max="8" width="16.5703125" style="7"/>
    <col min="9" max="9" width="3.7109375" style="7" customWidth="1"/>
    <col min="10" max="11" width="16.5703125" style="2"/>
    <col min="12" max="12" width="3.85546875" style="2" customWidth="1"/>
    <col min="13" max="14" width="16.5703125" style="2"/>
    <col min="15" max="15" width="3" style="2" customWidth="1"/>
    <col min="16" max="16384" width="16.5703125" style="2"/>
  </cols>
  <sheetData>
    <row r="1" spans="1:17">
      <c r="C1" s="23" t="s">
        <v>117</v>
      </c>
      <c r="D1" s="23"/>
      <c r="G1" s="20" t="s">
        <v>107</v>
      </c>
      <c r="J1" s="18" t="s">
        <v>115</v>
      </c>
      <c r="M1" s="18" t="s">
        <v>116</v>
      </c>
      <c r="P1" s="18" t="s">
        <v>108</v>
      </c>
    </row>
    <row r="2" spans="1:17" s="4" customFormat="1">
      <c r="A2" s="4" t="s">
        <v>0</v>
      </c>
      <c r="B2" s="4" t="s">
        <v>102</v>
      </c>
      <c r="C2" s="15" t="s">
        <v>104</v>
      </c>
      <c r="D2" s="15" t="s">
        <v>103</v>
      </c>
      <c r="E2" s="11" t="s">
        <v>105</v>
      </c>
      <c r="F2" s="11"/>
      <c r="G2" s="6" t="s">
        <v>109</v>
      </c>
      <c r="H2" s="6" t="s">
        <v>110</v>
      </c>
      <c r="I2" s="6"/>
      <c r="J2" s="10" t="s">
        <v>111</v>
      </c>
      <c r="K2" s="10" t="s">
        <v>112</v>
      </c>
      <c r="M2" s="10" t="s">
        <v>111</v>
      </c>
      <c r="N2" s="10" t="s">
        <v>112</v>
      </c>
      <c r="P2" s="10" t="s">
        <v>113</v>
      </c>
      <c r="Q2" s="10" t="s">
        <v>114</v>
      </c>
    </row>
    <row r="3" spans="1:17">
      <c r="A3" s="2" t="s">
        <v>2</v>
      </c>
      <c r="B3" s="2" t="s">
        <v>3</v>
      </c>
      <c r="C3" s="21">
        <v>0.34599999999999997</v>
      </c>
      <c r="D3" s="21">
        <v>0.629</v>
      </c>
      <c r="E3" s="12">
        <v>9</v>
      </c>
      <c r="F3" s="12"/>
      <c r="G3" s="8">
        <f t="shared" ref="G3:G21" si="0">IF(C3&gt;D3,E3,0)</f>
        <v>0</v>
      </c>
      <c r="H3" s="7">
        <f t="shared" ref="H3:H21" si="1">E3-G3</f>
        <v>9</v>
      </c>
      <c r="J3" s="9">
        <f>ROUND(C3*E3,0)</f>
        <v>3</v>
      </c>
      <c r="K3" s="9">
        <f>ROUND(D3*E3,0)</f>
        <v>6</v>
      </c>
      <c r="L3" s="9"/>
      <c r="M3" s="9">
        <f t="shared" ref="M3:M34" si="2">INT(C3*E3)</f>
        <v>3</v>
      </c>
      <c r="N3" s="9">
        <f t="shared" ref="N3:N34" si="3">INT(D3*E3)</f>
        <v>5</v>
      </c>
      <c r="P3" s="9">
        <f t="shared" ref="P3:P34" si="4">C3*E3</f>
        <v>3.1139999999999999</v>
      </c>
      <c r="Q3" s="9">
        <f t="shared" ref="Q3:Q34" si="5">D3*E3</f>
        <v>5.6609999999999996</v>
      </c>
    </row>
    <row r="4" spans="1:17">
      <c r="A4" s="2" t="s">
        <v>6</v>
      </c>
      <c r="B4" s="2" t="s">
        <v>7</v>
      </c>
      <c r="C4" s="21">
        <v>0.377</v>
      </c>
      <c r="D4" s="21">
        <v>0.52900000000000003</v>
      </c>
      <c r="E4" s="12">
        <v>3</v>
      </c>
      <c r="F4" s="12"/>
      <c r="G4" s="8">
        <f t="shared" si="0"/>
        <v>0</v>
      </c>
      <c r="H4" s="7">
        <f t="shared" si="1"/>
        <v>3</v>
      </c>
      <c r="J4" s="9">
        <f t="shared" ref="J4:J53" si="6">ROUND(C4*E4,0)</f>
        <v>1</v>
      </c>
      <c r="K4" s="9">
        <f t="shared" ref="K4:K53" si="7">ROUND(D4*E4,0)</f>
        <v>2</v>
      </c>
      <c r="L4" s="9"/>
      <c r="M4" s="9">
        <f t="shared" si="2"/>
        <v>1</v>
      </c>
      <c r="N4" s="9">
        <f t="shared" si="3"/>
        <v>1</v>
      </c>
      <c r="P4" s="9">
        <f t="shared" si="4"/>
        <v>1.131</v>
      </c>
      <c r="Q4" s="9">
        <f t="shared" si="5"/>
        <v>1.5870000000000002</v>
      </c>
    </row>
    <row r="5" spans="1:17">
      <c r="A5" s="2" t="s">
        <v>10</v>
      </c>
      <c r="B5" s="2" t="s">
        <v>11</v>
      </c>
      <c r="C5" s="21">
        <v>0.45400000000000001</v>
      </c>
      <c r="D5" s="21">
        <v>0.495</v>
      </c>
      <c r="E5" s="12">
        <v>11</v>
      </c>
      <c r="F5" s="12"/>
      <c r="G5" s="8">
        <f t="shared" si="0"/>
        <v>0</v>
      </c>
      <c r="H5" s="7">
        <f t="shared" si="1"/>
        <v>11</v>
      </c>
      <c r="J5" s="9">
        <f t="shared" si="6"/>
        <v>5</v>
      </c>
      <c r="K5" s="9">
        <f t="shared" si="7"/>
        <v>5</v>
      </c>
      <c r="L5" s="9"/>
      <c r="M5" s="9">
        <f t="shared" si="2"/>
        <v>4</v>
      </c>
      <c r="N5" s="9">
        <f t="shared" si="3"/>
        <v>5</v>
      </c>
      <c r="P5" s="9">
        <f t="shared" si="4"/>
        <v>4.9939999999999998</v>
      </c>
      <c r="Q5" s="9">
        <f t="shared" si="5"/>
        <v>5.4450000000000003</v>
      </c>
    </row>
    <row r="6" spans="1:17">
      <c r="A6" s="2" t="s">
        <v>14</v>
      </c>
      <c r="B6" s="2" t="s">
        <v>15</v>
      </c>
      <c r="C6" s="21">
        <v>0.33800000000000002</v>
      </c>
      <c r="D6" s="21">
        <v>0.60399999999999998</v>
      </c>
      <c r="E6" s="12">
        <v>6</v>
      </c>
      <c r="F6" s="12"/>
      <c r="G6" s="8">
        <f t="shared" si="0"/>
        <v>0</v>
      </c>
      <c r="H6" s="7">
        <f t="shared" si="1"/>
        <v>6</v>
      </c>
      <c r="J6" s="9">
        <f t="shared" si="6"/>
        <v>2</v>
      </c>
      <c r="K6" s="9">
        <f t="shared" si="7"/>
        <v>4</v>
      </c>
      <c r="L6" s="9"/>
      <c r="M6" s="9">
        <f t="shared" si="2"/>
        <v>2</v>
      </c>
      <c r="N6" s="9">
        <f t="shared" si="3"/>
        <v>3</v>
      </c>
      <c r="P6" s="9">
        <f t="shared" si="4"/>
        <v>2.028</v>
      </c>
      <c r="Q6" s="9">
        <f t="shared" si="5"/>
        <v>3.6239999999999997</v>
      </c>
    </row>
    <row r="7" spans="1:17">
      <c r="A7" s="2" t="s">
        <v>18</v>
      </c>
      <c r="B7" s="2" t="s">
        <v>19</v>
      </c>
      <c r="C7" s="21">
        <v>0.61599999999999999</v>
      </c>
      <c r="D7" s="21">
        <v>0.32800000000000001</v>
      </c>
      <c r="E7" s="12">
        <v>55</v>
      </c>
      <c r="F7" s="12"/>
      <c r="G7" s="8">
        <f t="shared" si="0"/>
        <v>55</v>
      </c>
      <c r="H7" s="7">
        <f t="shared" si="1"/>
        <v>0</v>
      </c>
      <c r="J7" s="9">
        <f t="shared" si="6"/>
        <v>34</v>
      </c>
      <c r="K7" s="9">
        <f t="shared" si="7"/>
        <v>18</v>
      </c>
      <c r="L7" s="9"/>
      <c r="M7" s="9">
        <f t="shared" si="2"/>
        <v>33</v>
      </c>
      <c r="N7" s="9">
        <f t="shared" si="3"/>
        <v>18</v>
      </c>
      <c r="P7" s="9">
        <f t="shared" si="4"/>
        <v>33.880000000000003</v>
      </c>
      <c r="Q7" s="9">
        <f t="shared" si="5"/>
        <v>18.04</v>
      </c>
    </row>
    <row r="8" spans="1:17">
      <c r="A8" s="2" t="s">
        <v>22</v>
      </c>
      <c r="B8" s="2" t="s">
        <v>23</v>
      </c>
      <c r="C8" s="21">
        <v>0.47299999999999998</v>
      </c>
      <c r="D8" s="21">
        <v>0.44400000000000001</v>
      </c>
      <c r="E8" s="12">
        <v>9</v>
      </c>
      <c r="F8" s="12"/>
      <c r="G8" s="8">
        <f t="shared" si="0"/>
        <v>9</v>
      </c>
      <c r="H8" s="7">
        <f t="shared" si="1"/>
        <v>0</v>
      </c>
      <c r="J8" s="9">
        <f t="shared" si="6"/>
        <v>4</v>
      </c>
      <c r="K8" s="9">
        <f t="shared" si="7"/>
        <v>4</v>
      </c>
      <c r="L8" s="9"/>
      <c r="M8" s="9">
        <f t="shared" si="2"/>
        <v>4</v>
      </c>
      <c r="N8" s="9">
        <f t="shared" si="3"/>
        <v>3</v>
      </c>
      <c r="P8" s="9">
        <f t="shared" si="4"/>
        <v>4.2569999999999997</v>
      </c>
      <c r="Q8" s="9">
        <f t="shared" si="5"/>
        <v>3.996</v>
      </c>
    </row>
    <row r="9" spans="1:17">
      <c r="A9" s="2" t="s">
        <v>26</v>
      </c>
      <c r="B9" s="2" t="s">
        <v>27</v>
      </c>
      <c r="C9" s="21">
        <v>0.54500000000000004</v>
      </c>
      <c r="D9" s="21">
        <v>0.41199999999999998</v>
      </c>
      <c r="E9" s="12">
        <v>7</v>
      </c>
      <c r="F9" s="12"/>
      <c r="G9" s="8">
        <f t="shared" si="0"/>
        <v>7</v>
      </c>
      <c r="H9" s="7">
        <f t="shared" si="1"/>
        <v>0</v>
      </c>
      <c r="J9" s="9">
        <f t="shared" si="6"/>
        <v>4</v>
      </c>
      <c r="K9" s="9">
        <f t="shared" si="7"/>
        <v>3</v>
      </c>
      <c r="L9" s="9"/>
      <c r="M9" s="9">
        <f t="shared" si="2"/>
        <v>3</v>
      </c>
      <c r="N9" s="9">
        <f t="shared" si="3"/>
        <v>2</v>
      </c>
      <c r="P9" s="9">
        <f t="shared" si="4"/>
        <v>3.8150000000000004</v>
      </c>
      <c r="Q9" s="9">
        <f t="shared" si="5"/>
        <v>2.8839999999999999</v>
      </c>
    </row>
    <row r="10" spans="1:17">
      <c r="A10" s="2" t="s">
        <v>30</v>
      </c>
      <c r="B10" s="2" t="s">
        <v>31</v>
      </c>
      <c r="C10" s="21">
        <v>0.53400000000000003</v>
      </c>
      <c r="D10" s="21">
        <v>0.41899999999999998</v>
      </c>
      <c r="E10" s="12">
        <v>3</v>
      </c>
      <c r="F10" s="12"/>
      <c r="G10" s="8">
        <f t="shared" si="0"/>
        <v>3</v>
      </c>
      <c r="H10" s="7">
        <f t="shared" si="1"/>
        <v>0</v>
      </c>
      <c r="J10" s="9">
        <f t="shared" si="6"/>
        <v>2</v>
      </c>
      <c r="K10" s="9">
        <f t="shared" si="7"/>
        <v>1</v>
      </c>
      <c r="L10" s="9"/>
      <c r="M10" s="9">
        <f t="shared" si="2"/>
        <v>1</v>
      </c>
      <c r="N10" s="9">
        <f t="shared" si="3"/>
        <v>1</v>
      </c>
      <c r="P10" s="9">
        <f t="shared" si="4"/>
        <v>1.6020000000000001</v>
      </c>
      <c r="Q10" s="9">
        <f t="shared" si="5"/>
        <v>1.2569999999999999</v>
      </c>
    </row>
    <row r="11" spans="1:17">
      <c r="A11" s="13" t="s">
        <v>1</v>
      </c>
      <c r="B11" s="13" t="s">
        <v>1</v>
      </c>
      <c r="C11" s="21">
        <v>0.92800000000000005</v>
      </c>
      <c r="D11" s="21">
        <v>4.1000000000000002E-2</v>
      </c>
      <c r="E11" s="12">
        <v>3</v>
      </c>
      <c r="F11" s="12"/>
      <c r="G11" s="8">
        <f t="shared" si="0"/>
        <v>3</v>
      </c>
      <c r="H11" s="7">
        <f t="shared" si="1"/>
        <v>0</v>
      </c>
      <c r="J11" s="9">
        <f t="shared" si="6"/>
        <v>3</v>
      </c>
      <c r="K11" s="9">
        <f t="shared" si="7"/>
        <v>0</v>
      </c>
      <c r="L11" s="9"/>
      <c r="M11" s="9">
        <f t="shared" si="2"/>
        <v>2</v>
      </c>
      <c r="N11" s="9">
        <f t="shared" si="3"/>
        <v>0</v>
      </c>
      <c r="P11" s="9">
        <f t="shared" si="4"/>
        <v>2.7840000000000003</v>
      </c>
      <c r="Q11" s="9">
        <f t="shared" si="5"/>
        <v>0.123</v>
      </c>
    </row>
    <row r="12" spans="1:17">
      <c r="A12" s="2" t="s">
        <v>34</v>
      </c>
      <c r="B12" s="2" t="s">
        <v>35</v>
      </c>
      <c r="C12" s="21">
        <v>0.47799999999999998</v>
      </c>
      <c r="D12" s="21">
        <v>0.49099999999999999</v>
      </c>
      <c r="E12" s="12">
        <v>29</v>
      </c>
      <c r="F12" s="12"/>
      <c r="G12" s="8">
        <f t="shared" si="0"/>
        <v>0</v>
      </c>
      <c r="H12" s="7">
        <f t="shared" si="1"/>
        <v>29</v>
      </c>
      <c r="J12" s="9">
        <f t="shared" si="6"/>
        <v>14</v>
      </c>
      <c r="K12" s="9">
        <f t="shared" si="7"/>
        <v>14</v>
      </c>
      <c r="L12" s="9"/>
      <c r="M12" s="9">
        <f t="shared" si="2"/>
        <v>13</v>
      </c>
      <c r="N12" s="9">
        <f t="shared" si="3"/>
        <v>14</v>
      </c>
      <c r="P12" s="9">
        <f t="shared" si="4"/>
        <v>13.862</v>
      </c>
      <c r="Q12" s="9">
        <f t="shared" si="5"/>
        <v>14.238999999999999</v>
      </c>
    </row>
    <row r="13" spans="1:17">
      <c r="A13" s="2" t="s">
        <v>38</v>
      </c>
      <c r="B13" s="2" t="s">
        <v>39</v>
      </c>
      <c r="C13" s="21">
        <v>0.45600000000000002</v>
      </c>
      <c r="D13" s="21">
        <v>0.51300000000000001</v>
      </c>
      <c r="E13" s="12">
        <v>16</v>
      </c>
      <c r="F13" s="12"/>
      <c r="G13" s="8">
        <f t="shared" si="0"/>
        <v>0</v>
      </c>
      <c r="H13" s="7">
        <f t="shared" si="1"/>
        <v>16</v>
      </c>
      <c r="J13" s="9">
        <f t="shared" si="6"/>
        <v>7</v>
      </c>
      <c r="K13" s="9">
        <f t="shared" si="7"/>
        <v>8</v>
      </c>
      <c r="L13" s="9"/>
      <c r="M13" s="9">
        <f t="shared" si="2"/>
        <v>7</v>
      </c>
      <c r="N13" s="9">
        <f t="shared" si="3"/>
        <v>8</v>
      </c>
      <c r="P13" s="9">
        <f t="shared" si="4"/>
        <v>7.2960000000000003</v>
      </c>
      <c r="Q13" s="9">
        <f t="shared" si="5"/>
        <v>8.2080000000000002</v>
      </c>
    </row>
    <row r="14" spans="1:17">
      <c r="A14" s="2" t="s">
        <v>42</v>
      </c>
      <c r="B14" s="2" t="s">
        <v>43</v>
      </c>
      <c r="C14" s="21">
        <v>0.622</v>
      </c>
      <c r="D14" s="21">
        <v>0.3</v>
      </c>
      <c r="E14" s="12">
        <v>4</v>
      </c>
      <c r="F14" s="12"/>
      <c r="G14" s="8">
        <f t="shared" si="0"/>
        <v>4</v>
      </c>
      <c r="H14" s="7">
        <f t="shared" si="1"/>
        <v>0</v>
      </c>
      <c r="J14" s="9">
        <f t="shared" si="6"/>
        <v>2</v>
      </c>
      <c r="K14" s="9">
        <f t="shared" si="7"/>
        <v>1</v>
      </c>
      <c r="L14" s="9"/>
      <c r="M14" s="9">
        <f t="shared" si="2"/>
        <v>2</v>
      </c>
      <c r="N14" s="9">
        <f t="shared" si="3"/>
        <v>1</v>
      </c>
      <c r="P14" s="9">
        <f t="shared" si="4"/>
        <v>2.488</v>
      </c>
      <c r="Q14" s="9">
        <f t="shared" si="5"/>
        <v>1.2</v>
      </c>
    </row>
    <row r="15" spans="1:17">
      <c r="A15" s="2" t="s">
        <v>46</v>
      </c>
      <c r="B15" s="2" t="s">
        <v>47</v>
      </c>
      <c r="C15" s="21">
        <v>0.27600000000000002</v>
      </c>
      <c r="D15" s="21">
        <v>0.59199999999999997</v>
      </c>
      <c r="E15" s="12">
        <v>4</v>
      </c>
      <c r="F15" s="12"/>
      <c r="G15" s="8">
        <f t="shared" si="0"/>
        <v>0</v>
      </c>
      <c r="H15" s="7">
        <f t="shared" si="1"/>
        <v>4</v>
      </c>
      <c r="J15" s="9">
        <f t="shared" si="6"/>
        <v>1</v>
      </c>
      <c r="K15" s="9">
        <f t="shared" si="7"/>
        <v>2</v>
      </c>
      <c r="L15" s="9"/>
      <c r="M15" s="9">
        <f t="shared" si="2"/>
        <v>1</v>
      </c>
      <c r="N15" s="9">
        <f t="shared" si="3"/>
        <v>2</v>
      </c>
      <c r="P15" s="9">
        <f t="shared" si="4"/>
        <v>1.1040000000000001</v>
      </c>
      <c r="Q15" s="9">
        <f t="shared" si="5"/>
        <v>2.3679999999999999</v>
      </c>
    </row>
    <row r="16" spans="1:17">
      <c r="A16" s="2" t="s">
        <v>50</v>
      </c>
      <c r="B16" s="2" t="s">
        <v>51</v>
      </c>
      <c r="C16" s="21">
        <v>0.55400000000000005</v>
      </c>
      <c r="D16" s="21">
        <v>0.39400000000000002</v>
      </c>
      <c r="E16" s="12">
        <v>20</v>
      </c>
      <c r="F16" s="12"/>
      <c r="G16" s="8">
        <f t="shared" si="0"/>
        <v>20</v>
      </c>
      <c r="H16" s="7">
        <f t="shared" si="1"/>
        <v>0</v>
      </c>
      <c r="J16" s="9">
        <f t="shared" si="6"/>
        <v>11</v>
      </c>
      <c r="K16" s="9">
        <f t="shared" si="7"/>
        <v>8</v>
      </c>
      <c r="L16" s="9"/>
      <c r="M16" s="9">
        <f t="shared" si="2"/>
        <v>11</v>
      </c>
      <c r="N16" s="9">
        <f t="shared" si="3"/>
        <v>7</v>
      </c>
      <c r="P16" s="9">
        <f t="shared" si="4"/>
        <v>11.080000000000002</v>
      </c>
      <c r="Q16" s="9">
        <f t="shared" si="5"/>
        <v>7.8800000000000008</v>
      </c>
    </row>
    <row r="17" spans="1:17">
      <c r="A17" s="2" t="s">
        <v>54</v>
      </c>
      <c r="B17" s="2" t="s">
        <v>55</v>
      </c>
      <c r="C17" s="21">
        <v>0.379</v>
      </c>
      <c r="D17" s="21">
        <v>0.57199999999999995</v>
      </c>
      <c r="E17" s="12">
        <v>11</v>
      </c>
      <c r="F17" s="12"/>
      <c r="G17" s="8">
        <f t="shared" si="0"/>
        <v>0</v>
      </c>
      <c r="H17" s="7">
        <f t="shared" si="1"/>
        <v>11</v>
      </c>
      <c r="J17" s="9">
        <f t="shared" si="6"/>
        <v>4</v>
      </c>
      <c r="K17" s="9">
        <f t="shared" si="7"/>
        <v>6</v>
      </c>
      <c r="L17" s="9"/>
      <c r="M17" s="9">
        <f t="shared" si="2"/>
        <v>4</v>
      </c>
      <c r="N17" s="9">
        <f t="shared" si="3"/>
        <v>6</v>
      </c>
      <c r="P17" s="9">
        <f t="shared" si="4"/>
        <v>4.1690000000000005</v>
      </c>
      <c r="Q17" s="9">
        <f t="shared" si="5"/>
        <v>6.2919999999999998</v>
      </c>
    </row>
    <row r="18" spans="1:17">
      <c r="A18" s="2" t="s">
        <v>58</v>
      </c>
      <c r="B18" s="2" t="s">
        <v>59</v>
      </c>
      <c r="C18" s="21">
        <v>0.42199999999999999</v>
      </c>
      <c r="D18" s="21">
        <v>0.51800000000000002</v>
      </c>
      <c r="E18" s="12">
        <v>6</v>
      </c>
      <c r="F18" s="12"/>
      <c r="G18" s="8">
        <f t="shared" si="0"/>
        <v>0</v>
      </c>
      <c r="H18" s="7">
        <f t="shared" si="1"/>
        <v>6</v>
      </c>
      <c r="J18" s="9">
        <f t="shared" si="6"/>
        <v>3</v>
      </c>
      <c r="K18" s="9">
        <f t="shared" si="7"/>
        <v>3</v>
      </c>
      <c r="L18" s="9"/>
      <c r="M18" s="9">
        <f t="shared" si="2"/>
        <v>2</v>
      </c>
      <c r="N18" s="9">
        <f t="shared" si="3"/>
        <v>3</v>
      </c>
      <c r="P18" s="9">
        <f t="shared" si="4"/>
        <v>2.532</v>
      </c>
      <c r="Q18" s="9">
        <f t="shared" si="5"/>
        <v>3.1080000000000001</v>
      </c>
    </row>
    <row r="19" spans="1:17">
      <c r="A19" s="2" t="s">
        <v>62</v>
      </c>
      <c r="B19" s="2" t="s">
        <v>63</v>
      </c>
      <c r="C19" s="21">
        <v>0.36199999999999999</v>
      </c>
      <c r="D19" s="21">
        <v>0.57199999999999995</v>
      </c>
      <c r="E19" s="12">
        <v>6</v>
      </c>
      <c r="F19" s="12"/>
      <c r="G19" s="8">
        <f t="shared" si="0"/>
        <v>0</v>
      </c>
      <c r="H19" s="7">
        <f t="shared" si="1"/>
        <v>6</v>
      </c>
      <c r="J19" s="9">
        <f t="shared" si="6"/>
        <v>2</v>
      </c>
      <c r="K19" s="9">
        <f t="shared" si="7"/>
        <v>3</v>
      </c>
      <c r="L19" s="9"/>
      <c r="M19" s="9">
        <f t="shared" si="2"/>
        <v>2</v>
      </c>
      <c r="N19" s="9">
        <f t="shared" si="3"/>
        <v>3</v>
      </c>
      <c r="P19" s="9">
        <f t="shared" si="4"/>
        <v>2.1719999999999997</v>
      </c>
      <c r="Q19" s="9">
        <f t="shared" si="5"/>
        <v>3.4319999999999995</v>
      </c>
    </row>
    <row r="20" spans="1:17">
      <c r="A20" s="2" t="s">
        <v>66</v>
      </c>
      <c r="B20" s="2" t="s">
        <v>67</v>
      </c>
      <c r="C20" s="21">
        <v>0.32700000000000001</v>
      </c>
      <c r="D20" s="21">
        <v>0.625</v>
      </c>
      <c r="E20" s="12">
        <v>8</v>
      </c>
      <c r="F20" s="12"/>
      <c r="G20" s="8">
        <f t="shared" si="0"/>
        <v>0</v>
      </c>
      <c r="H20" s="7">
        <f t="shared" si="1"/>
        <v>8</v>
      </c>
      <c r="J20" s="9">
        <f t="shared" si="6"/>
        <v>3</v>
      </c>
      <c r="K20" s="9">
        <f t="shared" si="7"/>
        <v>5</v>
      </c>
      <c r="L20" s="9"/>
      <c r="M20" s="9">
        <f t="shared" si="2"/>
        <v>2</v>
      </c>
      <c r="N20" s="9">
        <f t="shared" si="3"/>
        <v>5</v>
      </c>
      <c r="P20" s="9">
        <f t="shared" si="4"/>
        <v>2.6160000000000001</v>
      </c>
      <c r="Q20" s="9">
        <f t="shared" si="5"/>
        <v>5</v>
      </c>
    </row>
    <row r="21" spans="1:17">
      <c r="A21" s="2" t="s">
        <v>70</v>
      </c>
      <c r="B21" s="2" t="s">
        <v>71</v>
      </c>
      <c r="C21" s="21">
        <v>0.38400000000000001</v>
      </c>
      <c r="D21" s="21">
        <v>0.58099999999999996</v>
      </c>
      <c r="E21" s="12">
        <v>8</v>
      </c>
      <c r="F21" s="12"/>
      <c r="G21" s="8">
        <f t="shared" si="0"/>
        <v>0</v>
      </c>
      <c r="H21" s="7">
        <f t="shared" si="1"/>
        <v>8</v>
      </c>
      <c r="J21" s="9">
        <f t="shared" si="6"/>
        <v>3</v>
      </c>
      <c r="K21" s="9">
        <f t="shared" si="7"/>
        <v>5</v>
      </c>
      <c r="L21" s="9"/>
      <c r="M21" s="9">
        <f t="shared" si="2"/>
        <v>3</v>
      </c>
      <c r="N21" s="9">
        <f t="shared" si="3"/>
        <v>4</v>
      </c>
      <c r="P21" s="9">
        <f t="shared" si="4"/>
        <v>3.0720000000000001</v>
      </c>
      <c r="Q21" s="9">
        <f t="shared" si="5"/>
        <v>4.6479999999999997</v>
      </c>
    </row>
    <row r="22" spans="1:17">
      <c r="A22" s="2" t="s">
        <v>74</v>
      </c>
      <c r="B22" s="2" t="s">
        <v>75</v>
      </c>
      <c r="C22" s="21">
        <v>0.47899999999999998</v>
      </c>
      <c r="D22" s="21">
        <v>0.45200000000000001</v>
      </c>
      <c r="E22" s="12">
        <v>4</v>
      </c>
      <c r="F22" s="12"/>
      <c r="G22" s="17">
        <v>3</v>
      </c>
      <c r="H22" s="16">
        <v>1</v>
      </c>
      <c r="J22" s="9">
        <f t="shared" si="6"/>
        <v>2</v>
      </c>
      <c r="K22" s="9">
        <f t="shared" si="7"/>
        <v>2</v>
      </c>
      <c r="L22" s="9"/>
      <c r="M22" s="9">
        <f t="shared" si="2"/>
        <v>1</v>
      </c>
      <c r="N22" s="9">
        <f t="shared" si="3"/>
        <v>1</v>
      </c>
      <c r="P22" s="9">
        <f t="shared" si="4"/>
        <v>1.9159999999999999</v>
      </c>
      <c r="Q22" s="9">
        <f t="shared" si="5"/>
        <v>1.8080000000000001</v>
      </c>
    </row>
    <row r="23" spans="1:17">
      <c r="A23" s="2" t="s">
        <v>78</v>
      </c>
      <c r="B23" s="2" t="s">
        <v>79</v>
      </c>
      <c r="C23" s="21">
        <v>0.60499999999999998</v>
      </c>
      <c r="D23" s="21">
        <v>0.35299999999999998</v>
      </c>
      <c r="E23" s="12">
        <v>10</v>
      </c>
      <c r="F23" s="12"/>
      <c r="G23" s="8">
        <f t="shared" ref="G23:G29" si="8">IF(C23&gt;D23,E23,0)</f>
        <v>10</v>
      </c>
      <c r="H23" s="7">
        <f t="shared" ref="H23:H29" si="9">E23-G23</f>
        <v>0</v>
      </c>
      <c r="J23" s="9">
        <f t="shared" si="6"/>
        <v>6</v>
      </c>
      <c r="K23" s="9">
        <f t="shared" si="7"/>
        <v>4</v>
      </c>
      <c r="L23" s="9"/>
      <c r="M23" s="9">
        <f t="shared" si="2"/>
        <v>6</v>
      </c>
      <c r="N23" s="9">
        <f t="shared" si="3"/>
        <v>3</v>
      </c>
      <c r="P23" s="9">
        <f t="shared" si="4"/>
        <v>6.05</v>
      </c>
      <c r="Q23" s="9">
        <f t="shared" si="5"/>
        <v>3.53</v>
      </c>
    </row>
    <row r="24" spans="1:17">
      <c r="A24" s="2" t="s">
        <v>82</v>
      </c>
      <c r="B24" s="2" t="s">
        <v>83</v>
      </c>
      <c r="C24" s="21">
        <v>0.60799999999999998</v>
      </c>
      <c r="D24" s="21">
        <v>0.33500000000000002</v>
      </c>
      <c r="E24" s="12">
        <v>11</v>
      </c>
      <c r="F24" s="12"/>
      <c r="G24" s="8">
        <f t="shared" si="8"/>
        <v>11</v>
      </c>
      <c r="H24" s="7">
        <f t="shared" si="9"/>
        <v>0</v>
      </c>
      <c r="J24" s="9">
        <f t="shared" si="6"/>
        <v>7</v>
      </c>
      <c r="K24" s="9">
        <f t="shared" si="7"/>
        <v>4</v>
      </c>
      <c r="L24" s="9"/>
      <c r="M24" s="9">
        <f t="shared" si="2"/>
        <v>6</v>
      </c>
      <c r="N24" s="9">
        <f t="shared" si="3"/>
        <v>3</v>
      </c>
      <c r="P24" s="9">
        <f t="shared" si="4"/>
        <v>6.6879999999999997</v>
      </c>
      <c r="Q24" s="9">
        <f t="shared" si="5"/>
        <v>3.6850000000000001</v>
      </c>
    </row>
    <row r="25" spans="1:17">
      <c r="A25" s="2" t="s">
        <v>86</v>
      </c>
      <c r="B25" s="2" t="s">
        <v>87</v>
      </c>
      <c r="C25" s="21">
        <v>0.47299999999999998</v>
      </c>
      <c r="D25" s="21">
        <v>0.47599999999999998</v>
      </c>
      <c r="E25" s="12">
        <v>16</v>
      </c>
      <c r="F25" s="12"/>
      <c r="G25" s="8">
        <f t="shared" si="8"/>
        <v>0</v>
      </c>
      <c r="H25" s="7">
        <f t="shared" si="9"/>
        <v>16</v>
      </c>
      <c r="J25" s="9">
        <f t="shared" si="6"/>
        <v>8</v>
      </c>
      <c r="K25" s="9">
        <f t="shared" si="7"/>
        <v>8</v>
      </c>
      <c r="L25" s="9"/>
      <c r="M25" s="9">
        <f t="shared" si="2"/>
        <v>7</v>
      </c>
      <c r="N25" s="9">
        <f t="shared" si="3"/>
        <v>7</v>
      </c>
      <c r="P25" s="9">
        <f t="shared" si="4"/>
        <v>7.5679999999999996</v>
      </c>
      <c r="Q25" s="9">
        <f t="shared" si="5"/>
        <v>7.6159999999999997</v>
      </c>
    </row>
    <row r="26" spans="1:17">
      <c r="A26" s="2" t="s">
        <v>90</v>
      </c>
      <c r="B26" s="2" t="s">
        <v>91</v>
      </c>
      <c r="C26" s="21">
        <v>0.46899999999999997</v>
      </c>
      <c r="D26" s="21">
        <v>0.45400000000000001</v>
      </c>
      <c r="E26" s="12">
        <v>10</v>
      </c>
      <c r="F26" s="12"/>
      <c r="G26" s="8">
        <f t="shared" si="8"/>
        <v>10</v>
      </c>
      <c r="H26" s="7">
        <f t="shared" si="9"/>
        <v>0</v>
      </c>
      <c r="J26" s="9">
        <f t="shared" si="6"/>
        <v>5</v>
      </c>
      <c r="K26" s="9">
        <f t="shared" si="7"/>
        <v>5</v>
      </c>
      <c r="L26" s="9"/>
      <c r="M26" s="9">
        <f t="shared" si="2"/>
        <v>4</v>
      </c>
      <c r="N26" s="9">
        <f t="shared" si="3"/>
        <v>4</v>
      </c>
      <c r="P26" s="9">
        <f t="shared" si="4"/>
        <v>4.6899999999999995</v>
      </c>
      <c r="Q26" s="9">
        <f t="shared" si="5"/>
        <v>4.54</v>
      </c>
    </row>
    <row r="27" spans="1:17">
      <c r="A27" s="2" t="s">
        <v>94</v>
      </c>
      <c r="B27" s="2" t="s">
        <v>95</v>
      </c>
      <c r="C27" s="21">
        <v>0.39700000000000002</v>
      </c>
      <c r="D27" s="21">
        <v>0.58299999999999996</v>
      </c>
      <c r="E27" s="12">
        <v>6</v>
      </c>
      <c r="F27" s="12"/>
      <c r="G27" s="8">
        <f t="shared" si="8"/>
        <v>0</v>
      </c>
      <c r="H27" s="7">
        <f t="shared" si="9"/>
        <v>6</v>
      </c>
      <c r="J27" s="9">
        <f t="shared" si="6"/>
        <v>2</v>
      </c>
      <c r="K27" s="9">
        <f t="shared" si="7"/>
        <v>3</v>
      </c>
      <c r="L27" s="9"/>
      <c r="M27" s="9">
        <f t="shared" si="2"/>
        <v>2</v>
      </c>
      <c r="N27" s="9">
        <f t="shared" si="3"/>
        <v>3</v>
      </c>
      <c r="P27" s="9">
        <f t="shared" si="4"/>
        <v>2.3820000000000001</v>
      </c>
      <c r="Q27" s="9">
        <f t="shared" si="5"/>
        <v>3.4979999999999998</v>
      </c>
    </row>
    <row r="28" spans="1:17">
      <c r="A28" s="2" t="s">
        <v>98</v>
      </c>
      <c r="B28" s="2" t="s">
        <v>99</v>
      </c>
      <c r="C28" s="21">
        <v>0.38</v>
      </c>
      <c r="D28" s="21">
        <v>0.57099999999999995</v>
      </c>
      <c r="E28" s="12">
        <v>10</v>
      </c>
      <c r="F28" s="12"/>
      <c r="G28" s="8">
        <f t="shared" si="8"/>
        <v>0</v>
      </c>
      <c r="H28" s="7">
        <f t="shared" si="9"/>
        <v>10</v>
      </c>
      <c r="J28" s="9">
        <f t="shared" si="6"/>
        <v>4</v>
      </c>
      <c r="K28" s="9">
        <f t="shared" si="7"/>
        <v>6</v>
      </c>
      <c r="L28" s="9"/>
      <c r="M28" s="9">
        <f t="shared" si="2"/>
        <v>3</v>
      </c>
      <c r="N28" s="9">
        <f t="shared" si="3"/>
        <v>5</v>
      </c>
      <c r="P28" s="9">
        <f t="shared" si="4"/>
        <v>3.8</v>
      </c>
      <c r="Q28" s="9">
        <f t="shared" si="5"/>
        <v>5.7099999999999991</v>
      </c>
    </row>
    <row r="29" spans="1:17">
      <c r="A29" s="2" t="s">
        <v>4</v>
      </c>
      <c r="B29" s="2" t="s">
        <v>5</v>
      </c>
      <c r="C29" s="21">
        <v>0.36</v>
      </c>
      <c r="D29" s="21">
        <v>0.56499999999999995</v>
      </c>
      <c r="E29" s="12">
        <v>3</v>
      </c>
      <c r="F29" s="12"/>
      <c r="G29" s="8">
        <f t="shared" si="8"/>
        <v>0</v>
      </c>
      <c r="H29" s="7">
        <f t="shared" si="9"/>
        <v>3</v>
      </c>
      <c r="J29" s="9">
        <f t="shared" si="6"/>
        <v>1</v>
      </c>
      <c r="K29" s="9">
        <f t="shared" si="7"/>
        <v>2</v>
      </c>
      <c r="L29" s="9"/>
      <c r="M29" s="9">
        <f t="shared" si="2"/>
        <v>1</v>
      </c>
      <c r="N29" s="9">
        <f t="shared" si="3"/>
        <v>1</v>
      </c>
      <c r="P29" s="9">
        <f t="shared" si="4"/>
        <v>1.08</v>
      </c>
      <c r="Q29" s="9">
        <f t="shared" si="5"/>
        <v>1.6949999999999998</v>
      </c>
    </row>
    <row r="30" spans="1:17">
      <c r="A30" s="2" t="s">
        <v>8</v>
      </c>
      <c r="B30" s="2" t="s">
        <v>9</v>
      </c>
      <c r="C30" s="21">
        <v>0.34</v>
      </c>
      <c r="D30" s="21">
        <v>0.60299999999999998</v>
      </c>
      <c r="E30" s="12">
        <v>5</v>
      </c>
      <c r="F30" s="12"/>
      <c r="G30" s="17">
        <v>1</v>
      </c>
      <c r="H30" s="16">
        <v>4</v>
      </c>
      <c r="J30" s="9">
        <f t="shared" si="6"/>
        <v>2</v>
      </c>
      <c r="K30" s="9">
        <f t="shared" si="7"/>
        <v>3</v>
      </c>
      <c r="L30" s="9"/>
      <c r="M30" s="9">
        <f t="shared" si="2"/>
        <v>1</v>
      </c>
      <c r="N30" s="9">
        <f t="shared" si="3"/>
        <v>3</v>
      </c>
      <c r="P30" s="9">
        <f t="shared" si="4"/>
        <v>1.7000000000000002</v>
      </c>
      <c r="Q30" s="9">
        <f t="shared" si="5"/>
        <v>3.0149999999999997</v>
      </c>
    </row>
    <row r="31" spans="1:17">
      <c r="A31" s="2" t="s">
        <v>12</v>
      </c>
      <c r="B31" s="2" t="s">
        <v>13</v>
      </c>
      <c r="C31" s="21">
        <v>0.47899999999999998</v>
      </c>
      <c r="D31" s="21">
        <v>0.45500000000000002</v>
      </c>
      <c r="E31" s="12">
        <v>6</v>
      </c>
      <c r="F31" s="12"/>
      <c r="G31" s="8">
        <f t="shared" ref="G31:G53" si="10">IF(C31&gt;D31,E31,0)</f>
        <v>6</v>
      </c>
      <c r="H31" s="7">
        <f t="shared" ref="H31:H53" si="11">E31-G31</f>
        <v>0</v>
      </c>
      <c r="J31" s="9">
        <f t="shared" si="6"/>
        <v>3</v>
      </c>
      <c r="K31" s="9">
        <f t="shared" si="7"/>
        <v>3</v>
      </c>
      <c r="L31" s="9"/>
      <c r="M31" s="9">
        <f t="shared" si="2"/>
        <v>2</v>
      </c>
      <c r="N31" s="9">
        <f t="shared" si="3"/>
        <v>2</v>
      </c>
      <c r="P31" s="9">
        <f t="shared" si="4"/>
        <v>2.8739999999999997</v>
      </c>
      <c r="Q31" s="9">
        <f t="shared" si="5"/>
        <v>2.73</v>
      </c>
    </row>
    <row r="32" spans="1:17">
      <c r="A32" s="2" t="s">
        <v>16</v>
      </c>
      <c r="B32" s="2" t="s">
        <v>17</v>
      </c>
      <c r="C32" s="21">
        <v>0.47599999999999998</v>
      </c>
      <c r="D32" s="21">
        <v>0.47199999999999998</v>
      </c>
      <c r="E32" s="12">
        <v>4</v>
      </c>
      <c r="F32" s="12"/>
      <c r="G32" s="8">
        <f t="shared" si="10"/>
        <v>4</v>
      </c>
      <c r="H32" s="7">
        <f t="shared" si="11"/>
        <v>0</v>
      </c>
      <c r="J32" s="9">
        <f t="shared" si="6"/>
        <v>2</v>
      </c>
      <c r="K32" s="9">
        <f t="shared" si="7"/>
        <v>2</v>
      </c>
      <c r="L32" s="9"/>
      <c r="M32" s="9">
        <f t="shared" si="2"/>
        <v>1</v>
      </c>
      <c r="N32" s="9">
        <f t="shared" si="3"/>
        <v>1</v>
      </c>
      <c r="P32" s="9">
        <f t="shared" si="4"/>
        <v>1.9039999999999999</v>
      </c>
      <c r="Q32" s="9">
        <f t="shared" si="5"/>
        <v>1.8879999999999999</v>
      </c>
    </row>
    <row r="33" spans="1:17">
      <c r="A33" s="2" t="s">
        <v>20</v>
      </c>
      <c r="B33" s="2" t="s">
        <v>21</v>
      </c>
      <c r="C33" s="21">
        <v>0.55000000000000004</v>
      </c>
      <c r="D33" s="21">
        <v>0.41799999999999998</v>
      </c>
      <c r="E33" s="12">
        <v>14</v>
      </c>
      <c r="F33" s="12"/>
      <c r="G33" s="8">
        <f t="shared" si="10"/>
        <v>14</v>
      </c>
      <c r="H33" s="7">
        <f t="shared" si="11"/>
        <v>0</v>
      </c>
      <c r="J33" s="9">
        <f t="shared" si="6"/>
        <v>8</v>
      </c>
      <c r="K33" s="9">
        <f t="shared" si="7"/>
        <v>6</v>
      </c>
      <c r="L33" s="9"/>
      <c r="M33" s="9">
        <f t="shared" si="2"/>
        <v>7</v>
      </c>
      <c r="N33" s="9">
        <f t="shared" si="3"/>
        <v>5</v>
      </c>
      <c r="P33" s="9">
        <f t="shared" si="4"/>
        <v>7.7000000000000011</v>
      </c>
      <c r="Q33" s="9">
        <f t="shared" si="5"/>
        <v>5.8519999999999994</v>
      </c>
    </row>
    <row r="34" spans="1:17">
      <c r="A34" s="2" t="s">
        <v>24</v>
      </c>
      <c r="B34" s="2" t="s">
        <v>25</v>
      </c>
      <c r="C34" s="21">
        <v>0.48299999999999998</v>
      </c>
      <c r="D34" s="21">
        <v>0.4</v>
      </c>
      <c r="E34" s="12">
        <v>5</v>
      </c>
      <c r="F34" s="12"/>
      <c r="G34" s="8">
        <f t="shared" si="10"/>
        <v>5</v>
      </c>
      <c r="H34" s="7">
        <f t="shared" si="11"/>
        <v>0</v>
      </c>
      <c r="J34" s="9">
        <f t="shared" si="6"/>
        <v>2</v>
      </c>
      <c r="K34" s="9">
        <f t="shared" si="7"/>
        <v>2</v>
      </c>
      <c r="L34" s="9"/>
      <c r="M34" s="9">
        <f t="shared" si="2"/>
        <v>2</v>
      </c>
      <c r="N34" s="9">
        <f t="shared" si="3"/>
        <v>2</v>
      </c>
      <c r="P34" s="9">
        <f t="shared" si="4"/>
        <v>2.415</v>
      </c>
      <c r="Q34" s="9">
        <f t="shared" si="5"/>
        <v>2</v>
      </c>
    </row>
    <row r="35" spans="1:17">
      <c r="A35" s="2" t="s">
        <v>28</v>
      </c>
      <c r="B35" s="2" t="s">
        <v>29</v>
      </c>
      <c r="C35" s="21">
        <v>0.58799999999999997</v>
      </c>
      <c r="D35" s="21">
        <v>0.375</v>
      </c>
      <c r="E35" s="12">
        <v>29</v>
      </c>
      <c r="F35" s="12"/>
      <c r="G35" s="8">
        <f t="shared" si="10"/>
        <v>29</v>
      </c>
      <c r="H35" s="7">
        <f t="shared" si="11"/>
        <v>0</v>
      </c>
      <c r="J35" s="9">
        <f t="shared" si="6"/>
        <v>17</v>
      </c>
      <c r="K35" s="9">
        <f t="shared" si="7"/>
        <v>11</v>
      </c>
      <c r="L35" s="9"/>
      <c r="M35" s="9">
        <f t="shared" ref="M35:M53" si="12">INT(C35*E35)</f>
        <v>17</v>
      </c>
      <c r="N35" s="9">
        <f t="shared" ref="N35:N53" si="13">INT(D35*E35)</f>
        <v>10</v>
      </c>
      <c r="P35" s="9">
        <f t="shared" ref="P35:P53" si="14">C35*E35</f>
        <v>17.052</v>
      </c>
      <c r="Q35" s="9">
        <f t="shared" ref="Q35:Q53" si="15">D35*E35</f>
        <v>10.875</v>
      </c>
    </row>
    <row r="36" spans="1:17">
      <c r="A36" s="2" t="s">
        <v>32</v>
      </c>
      <c r="B36" s="2" t="s">
        <v>33</v>
      </c>
      <c r="C36" s="21">
        <v>0.46700000000000003</v>
      </c>
      <c r="D36" s="21">
        <v>0.505</v>
      </c>
      <c r="E36" s="12">
        <v>15</v>
      </c>
      <c r="F36" s="12"/>
      <c r="G36" s="8">
        <f t="shared" si="10"/>
        <v>0</v>
      </c>
      <c r="H36" s="7">
        <f t="shared" si="11"/>
        <v>15</v>
      </c>
      <c r="J36" s="9">
        <f t="shared" si="6"/>
        <v>7</v>
      </c>
      <c r="K36" s="9">
        <f t="shared" si="7"/>
        <v>8</v>
      </c>
      <c r="L36" s="9"/>
      <c r="M36" s="9">
        <f t="shared" si="12"/>
        <v>7</v>
      </c>
      <c r="N36" s="9">
        <f t="shared" si="13"/>
        <v>7</v>
      </c>
      <c r="P36" s="9">
        <f t="shared" si="14"/>
        <v>7.0050000000000008</v>
      </c>
      <c r="Q36" s="9">
        <f t="shared" si="15"/>
        <v>7.5750000000000002</v>
      </c>
    </row>
    <row r="37" spans="1:17">
      <c r="A37" s="2" t="s">
        <v>36</v>
      </c>
      <c r="B37" s="2" t="s">
        <v>37</v>
      </c>
      <c r="C37" s="21">
        <v>0.27800000000000002</v>
      </c>
      <c r="D37" s="21">
        <v>0.64100000000000001</v>
      </c>
      <c r="E37" s="12">
        <v>3</v>
      </c>
      <c r="F37" s="12"/>
      <c r="G37" s="8">
        <f t="shared" si="10"/>
        <v>0</v>
      </c>
      <c r="H37" s="7">
        <f t="shared" si="11"/>
        <v>3</v>
      </c>
      <c r="J37" s="9">
        <f t="shared" si="6"/>
        <v>1</v>
      </c>
      <c r="K37" s="9">
        <f t="shared" si="7"/>
        <v>2</v>
      </c>
      <c r="L37" s="9"/>
      <c r="M37" s="9">
        <f t="shared" si="12"/>
        <v>0</v>
      </c>
      <c r="N37" s="9">
        <f t="shared" si="13"/>
        <v>1</v>
      </c>
      <c r="P37" s="9">
        <f t="shared" si="14"/>
        <v>0.83400000000000007</v>
      </c>
      <c r="Q37" s="9">
        <f t="shared" si="15"/>
        <v>1.923</v>
      </c>
    </row>
    <row r="38" spans="1:17">
      <c r="A38" s="2" t="s">
        <v>40</v>
      </c>
      <c r="B38" s="2" t="s">
        <v>41</v>
      </c>
      <c r="C38" s="21">
        <v>0.435</v>
      </c>
      <c r="D38" s="21">
        <v>0.52100000000000002</v>
      </c>
      <c r="E38" s="12">
        <v>18</v>
      </c>
      <c r="F38" s="12"/>
      <c r="G38" s="8">
        <f t="shared" si="10"/>
        <v>0</v>
      </c>
      <c r="H38" s="7">
        <f t="shared" si="11"/>
        <v>18</v>
      </c>
      <c r="J38" s="9">
        <f t="shared" si="6"/>
        <v>8</v>
      </c>
      <c r="K38" s="9">
        <f t="shared" si="7"/>
        <v>9</v>
      </c>
      <c r="L38" s="9"/>
      <c r="M38" s="9">
        <f t="shared" si="12"/>
        <v>7</v>
      </c>
      <c r="N38" s="9">
        <f t="shared" si="13"/>
        <v>9</v>
      </c>
      <c r="P38" s="9">
        <f t="shared" si="14"/>
        <v>7.83</v>
      </c>
      <c r="Q38" s="9">
        <f t="shared" si="15"/>
        <v>9.3780000000000001</v>
      </c>
    </row>
    <row r="39" spans="1:17">
      <c r="A39" s="2" t="s">
        <v>44</v>
      </c>
      <c r="B39" s="2" t="s">
        <v>45</v>
      </c>
      <c r="C39" s="21">
        <v>0.28899999999999998</v>
      </c>
      <c r="D39" s="21">
        <v>0.65300000000000002</v>
      </c>
      <c r="E39" s="12">
        <v>7</v>
      </c>
      <c r="F39" s="12"/>
      <c r="G39" s="8">
        <f t="shared" si="10"/>
        <v>0</v>
      </c>
      <c r="H39" s="7">
        <f t="shared" si="11"/>
        <v>7</v>
      </c>
      <c r="J39" s="9">
        <f t="shared" si="6"/>
        <v>2</v>
      </c>
      <c r="K39" s="9">
        <f t="shared" si="7"/>
        <v>5</v>
      </c>
      <c r="L39" s="9"/>
      <c r="M39" s="9">
        <f t="shared" si="12"/>
        <v>2</v>
      </c>
      <c r="N39" s="9">
        <f t="shared" si="13"/>
        <v>4</v>
      </c>
      <c r="P39" s="9">
        <f t="shared" si="14"/>
        <v>2.0229999999999997</v>
      </c>
      <c r="Q39" s="9">
        <f t="shared" si="15"/>
        <v>4.5709999999999997</v>
      </c>
    </row>
    <row r="40" spans="1:17">
      <c r="A40" s="2" t="s">
        <v>48</v>
      </c>
      <c r="B40" s="2" t="s">
        <v>49</v>
      </c>
      <c r="C40" s="21">
        <v>0.51700000000000002</v>
      </c>
      <c r="D40" s="21">
        <v>0.41099999999999998</v>
      </c>
      <c r="E40" s="12">
        <v>7</v>
      </c>
      <c r="F40" s="12"/>
      <c r="G40" s="8">
        <f t="shared" si="10"/>
        <v>7</v>
      </c>
      <c r="H40" s="7">
        <f t="shared" si="11"/>
        <v>0</v>
      </c>
      <c r="J40" s="9">
        <f t="shared" si="6"/>
        <v>4</v>
      </c>
      <c r="K40" s="9">
        <f t="shared" si="7"/>
        <v>3</v>
      </c>
      <c r="L40" s="9"/>
      <c r="M40" s="9">
        <f t="shared" si="12"/>
        <v>3</v>
      </c>
      <c r="N40" s="9">
        <f t="shared" si="13"/>
        <v>2</v>
      </c>
      <c r="P40" s="9">
        <f t="shared" si="14"/>
        <v>3.6190000000000002</v>
      </c>
      <c r="Q40" s="9">
        <f t="shared" si="15"/>
        <v>2.8769999999999998</v>
      </c>
    </row>
    <row r="41" spans="1:17">
      <c r="A41" s="2" t="s">
        <v>52</v>
      </c>
      <c r="B41" s="2" t="s">
        <v>53</v>
      </c>
      <c r="C41" s="21">
        <v>0.47599999999999998</v>
      </c>
      <c r="D41" s="21">
        <v>0.48799999999999999</v>
      </c>
      <c r="E41" s="12">
        <v>20</v>
      </c>
      <c r="F41" s="12"/>
      <c r="G41" s="8">
        <f t="shared" si="10"/>
        <v>0</v>
      </c>
      <c r="H41" s="7">
        <f t="shared" si="11"/>
        <v>20</v>
      </c>
      <c r="J41" s="9">
        <f t="shared" si="6"/>
        <v>10</v>
      </c>
      <c r="K41" s="9">
        <f t="shared" si="7"/>
        <v>10</v>
      </c>
      <c r="L41" s="9"/>
      <c r="M41" s="9">
        <f t="shared" si="12"/>
        <v>9</v>
      </c>
      <c r="N41" s="9">
        <f t="shared" si="13"/>
        <v>9</v>
      </c>
      <c r="P41" s="9">
        <f t="shared" si="14"/>
        <v>9.52</v>
      </c>
      <c r="Q41" s="9">
        <f t="shared" si="15"/>
        <v>9.76</v>
      </c>
    </row>
    <row r="42" spans="1:17">
      <c r="A42" s="2" t="s">
        <v>56</v>
      </c>
      <c r="B42" s="2" t="s">
        <v>57</v>
      </c>
      <c r="C42" s="21">
        <v>0.55400000000000005</v>
      </c>
      <c r="D42" s="21">
        <v>0.39800000000000002</v>
      </c>
      <c r="E42" s="12">
        <v>4</v>
      </c>
      <c r="F42" s="12"/>
      <c r="G42" s="8">
        <f t="shared" si="10"/>
        <v>4</v>
      </c>
      <c r="H42" s="7">
        <f t="shared" si="11"/>
        <v>0</v>
      </c>
      <c r="J42" s="9">
        <f t="shared" si="6"/>
        <v>2</v>
      </c>
      <c r="K42" s="9">
        <f t="shared" si="7"/>
        <v>2</v>
      </c>
      <c r="L42" s="9"/>
      <c r="M42" s="9">
        <f t="shared" si="12"/>
        <v>2</v>
      </c>
      <c r="N42" s="9">
        <f t="shared" si="13"/>
        <v>1</v>
      </c>
      <c r="P42" s="9">
        <f t="shared" si="14"/>
        <v>2.2160000000000002</v>
      </c>
      <c r="Q42" s="9">
        <f t="shared" si="15"/>
        <v>1.5920000000000001</v>
      </c>
    </row>
    <row r="43" spans="1:17">
      <c r="A43" s="2" t="s">
        <v>60</v>
      </c>
      <c r="B43" s="2" t="s">
        <v>61</v>
      </c>
      <c r="C43" s="21">
        <v>0.40799999999999997</v>
      </c>
      <c r="D43" s="21">
        <v>0.54900000000000004</v>
      </c>
      <c r="E43" s="12">
        <v>9</v>
      </c>
      <c r="F43" s="12"/>
      <c r="G43" s="8">
        <f t="shared" si="10"/>
        <v>0</v>
      </c>
      <c r="H43" s="7">
        <f t="shared" si="11"/>
        <v>9</v>
      </c>
      <c r="J43" s="9">
        <f t="shared" si="6"/>
        <v>4</v>
      </c>
      <c r="K43" s="9">
        <f t="shared" si="7"/>
        <v>5</v>
      </c>
      <c r="L43" s="9"/>
      <c r="M43" s="9">
        <f t="shared" si="12"/>
        <v>3</v>
      </c>
      <c r="N43" s="9">
        <f t="shared" si="13"/>
        <v>4</v>
      </c>
      <c r="P43" s="9">
        <f t="shared" si="14"/>
        <v>3.6719999999999997</v>
      </c>
      <c r="Q43" s="9">
        <f t="shared" si="15"/>
        <v>4.9410000000000007</v>
      </c>
    </row>
    <row r="44" spans="1:17">
      <c r="A44" s="2" t="s">
        <v>64</v>
      </c>
      <c r="B44" s="2" t="s">
        <v>65</v>
      </c>
      <c r="C44" s="21">
        <v>0.317</v>
      </c>
      <c r="D44" s="21">
        <v>0.61499999999999999</v>
      </c>
      <c r="E44" s="12">
        <v>3</v>
      </c>
      <c r="F44" s="12"/>
      <c r="G44" s="8">
        <f t="shared" si="10"/>
        <v>0</v>
      </c>
      <c r="H44" s="7">
        <f t="shared" si="11"/>
        <v>3</v>
      </c>
      <c r="J44" s="9">
        <f t="shared" si="6"/>
        <v>1</v>
      </c>
      <c r="K44" s="9">
        <f t="shared" si="7"/>
        <v>2</v>
      </c>
      <c r="L44" s="9"/>
      <c r="M44" s="9">
        <f t="shared" si="12"/>
        <v>0</v>
      </c>
      <c r="N44" s="9">
        <f t="shared" si="13"/>
        <v>1</v>
      </c>
      <c r="P44" s="9">
        <f t="shared" si="14"/>
        <v>0.95100000000000007</v>
      </c>
      <c r="Q44" s="9">
        <f t="shared" si="15"/>
        <v>1.845</v>
      </c>
    </row>
    <row r="45" spans="1:17">
      <c r="A45" s="2" t="s">
        <v>68</v>
      </c>
      <c r="B45" s="2" t="s">
        <v>69</v>
      </c>
      <c r="C45" s="21">
        <v>0.34899999999999998</v>
      </c>
      <c r="D45" s="21">
        <v>0.61099999999999999</v>
      </c>
      <c r="E45" s="12">
        <v>11</v>
      </c>
      <c r="F45" s="12"/>
      <c r="G45" s="8">
        <f t="shared" si="10"/>
        <v>0</v>
      </c>
      <c r="H45" s="7">
        <f t="shared" si="11"/>
        <v>11</v>
      </c>
      <c r="J45" s="9">
        <f t="shared" si="6"/>
        <v>4</v>
      </c>
      <c r="K45" s="9">
        <f t="shared" si="7"/>
        <v>7</v>
      </c>
      <c r="L45" s="9"/>
      <c r="M45" s="9">
        <f t="shared" si="12"/>
        <v>3</v>
      </c>
      <c r="N45" s="9">
        <f t="shared" si="13"/>
        <v>6</v>
      </c>
      <c r="P45" s="9">
        <f t="shared" si="14"/>
        <v>3.8389999999999995</v>
      </c>
      <c r="Q45" s="9">
        <f t="shared" si="15"/>
        <v>6.7210000000000001</v>
      </c>
    </row>
    <row r="46" spans="1:17">
      <c r="A46" s="2" t="s">
        <v>72</v>
      </c>
      <c r="B46" s="2" t="s">
        <v>73</v>
      </c>
      <c r="C46" s="21">
        <v>0.434</v>
      </c>
      <c r="D46" s="21">
        <v>0.52600000000000002</v>
      </c>
      <c r="E46" s="12">
        <v>38</v>
      </c>
      <c r="F46" s="12"/>
      <c r="G46" s="8">
        <f t="shared" si="10"/>
        <v>0</v>
      </c>
      <c r="H46" s="7">
        <f t="shared" si="11"/>
        <v>38</v>
      </c>
      <c r="J46" s="9">
        <f t="shared" si="6"/>
        <v>16</v>
      </c>
      <c r="K46" s="9">
        <f t="shared" si="7"/>
        <v>20</v>
      </c>
      <c r="L46" s="9"/>
      <c r="M46" s="9">
        <f t="shared" si="12"/>
        <v>16</v>
      </c>
      <c r="N46" s="9">
        <f t="shared" si="13"/>
        <v>19</v>
      </c>
      <c r="P46" s="9">
        <f t="shared" si="14"/>
        <v>16.492000000000001</v>
      </c>
      <c r="Q46" s="9">
        <f t="shared" si="15"/>
        <v>19.988</v>
      </c>
    </row>
    <row r="47" spans="1:17">
      <c r="A47" s="2" t="s">
        <v>76</v>
      </c>
      <c r="B47" s="2" t="s">
        <v>77</v>
      </c>
      <c r="C47" s="21">
        <v>0.27800000000000002</v>
      </c>
      <c r="D47" s="21">
        <v>0.45900000000000002</v>
      </c>
      <c r="E47" s="12">
        <v>6</v>
      </c>
      <c r="F47" s="12"/>
      <c r="G47" s="8">
        <f t="shared" si="10"/>
        <v>0</v>
      </c>
      <c r="H47" s="7">
        <f t="shared" si="11"/>
        <v>6</v>
      </c>
      <c r="J47" s="9">
        <f t="shared" si="6"/>
        <v>2</v>
      </c>
      <c r="K47" s="9">
        <f t="shared" si="7"/>
        <v>3</v>
      </c>
      <c r="L47" s="9"/>
      <c r="M47" s="9">
        <f t="shared" si="12"/>
        <v>1</v>
      </c>
      <c r="N47" s="9">
        <f t="shared" si="13"/>
        <v>2</v>
      </c>
      <c r="P47" s="9">
        <f t="shared" si="14"/>
        <v>1.6680000000000001</v>
      </c>
      <c r="Q47" s="9">
        <f t="shared" si="15"/>
        <v>2.754</v>
      </c>
    </row>
    <row r="48" spans="1:17">
      <c r="A48" s="2" t="s">
        <v>80</v>
      </c>
      <c r="B48" s="2" t="s">
        <v>81</v>
      </c>
      <c r="C48" s="21">
        <v>0.61099999999999999</v>
      </c>
      <c r="D48" s="21">
        <v>0.32600000000000001</v>
      </c>
      <c r="E48" s="12">
        <v>3</v>
      </c>
      <c r="F48" s="12"/>
      <c r="G48" s="8">
        <f t="shared" si="10"/>
        <v>3</v>
      </c>
      <c r="H48" s="7">
        <f t="shared" si="11"/>
        <v>0</v>
      </c>
      <c r="J48" s="9">
        <f t="shared" si="6"/>
        <v>2</v>
      </c>
      <c r="K48" s="9">
        <f t="shared" si="7"/>
        <v>1</v>
      </c>
      <c r="L48" s="9"/>
      <c r="M48" s="9">
        <f t="shared" si="12"/>
        <v>1</v>
      </c>
      <c r="N48" s="9">
        <f t="shared" si="13"/>
        <v>0</v>
      </c>
      <c r="P48" s="9">
        <f t="shared" si="14"/>
        <v>1.833</v>
      </c>
      <c r="Q48" s="9">
        <f t="shared" si="15"/>
        <v>0.97799999999999998</v>
      </c>
    </row>
    <row r="49" spans="1:17">
      <c r="A49" s="2" t="s">
        <v>84</v>
      </c>
      <c r="B49" s="2" t="s">
        <v>85</v>
      </c>
      <c r="C49" s="21">
        <v>0.499</v>
      </c>
      <c r="D49" s="21">
        <v>0.45</v>
      </c>
      <c r="E49" s="12">
        <v>13</v>
      </c>
      <c r="F49" s="12"/>
      <c r="G49" s="8">
        <f t="shared" si="10"/>
        <v>13</v>
      </c>
      <c r="H49" s="7">
        <f t="shared" si="11"/>
        <v>0</v>
      </c>
      <c r="J49" s="9">
        <f t="shared" si="6"/>
        <v>6</v>
      </c>
      <c r="K49" s="9">
        <f t="shared" si="7"/>
        <v>6</v>
      </c>
      <c r="L49" s="9"/>
      <c r="M49" s="9">
        <f t="shared" si="12"/>
        <v>6</v>
      </c>
      <c r="N49" s="9">
        <f t="shared" si="13"/>
        <v>5</v>
      </c>
      <c r="P49" s="9">
        <f t="shared" si="14"/>
        <v>6.4870000000000001</v>
      </c>
      <c r="Q49" s="9">
        <f t="shared" si="15"/>
        <v>5.8500000000000005</v>
      </c>
    </row>
    <row r="50" spans="1:17">
      <c r="A50" s="2" t="s">
        <v>88</v>
      </c>
      <c r="B50" s="2" t="s">
        <v>89</v>
      </c>
      <c r="C50" s="21">
        <v>0.54400000000000004</v>
      </c>
      <c r="D50" s="21">
        <v>0.38200000000000001</v>
      </c>
      <c r="E50" s="12">
        <v>12</v>
      </c>
      <c r="F50" s="12"/>
      <c r="G50" s="8">
        <f t="shared" si="10"/>
        <v>12</v>
      </c>
      <c r="H50" s="7">
        <f t="shared" si="11"/>
        <v>0</v>
      </c>
      <c r="J50" s="9">
        <f t="shared" si="6"/>
        <v>7</v>
      </c>
      <c r="K50" s="9">
        <f t="shared" si="7"/>
        <v>5</v>
      </c>
      <c r="L50" s="9"/>
      <c r="M50" s="9">
        <f t="shared" si="12"/>
        <v>6</v>
      </c>
      <c r="N50" s="9">
        <f t="shared" si="13"/>
        <v>4</v>
      </c>
      <c r="P50" s="9">
        <f t="shared" si="14"/>
        <v>6.5280000000000005</v>
      </c>
      <c r="Q50" s="9">
        <f t="shared" si="15"/>
        <v>4.5839999999999996</v>
      </c>
    </row>
    <row r="51" spans="1:17">
      <c r="A51" s="2" t="s">
        <v>92</v>
      </c>
      <c r="B51" s="2" t="s">
        <v>93</v>
      </c>
      <c r="C51" s="21">
        <v>0.26500000000000001</v>
      </c>
      <c r="D51" s="21">
        <v>0.68700000000000006</v>
      </c>
      <c r="E51" s="12">
        <v>5</v>
      </c>
      <c r="F51" s="12"/>
      <c r="G51" s="8">
        <f t="shared" si="10"/>
        <v>0</v>
      </c>
      <c r="H51" s="7">
        <f t="shared" si="11"/>
        <v>5</v>
      </c>
      <c r="J51" s="9">
        <f t="shared" si="6"/>
        <v>1</v>
      </c>
      <c r="K51" s="9">
        <f t="shared" si="7"/>
        <v>3</v>
      </c>
      <c r="L51" s="9"/>
      <c r="M51" s="9">
        <f t="shared" si="12"/>
        <v>1</v>
      </c>
      <c r="N51" s="9">
        <f t="shared" si="13"/>
        <v>3</v>
      </c>
      <c r="P51" s="9">
        <f t="shared" si="14"/>
        <v>1.3250000000000002</v>
      </c>
      <c r="Q51" s="9">
        <f t="shared" si="15"/>
        <v>3.4350000000000005</v>
      </c>
    </row>
    <row r="52" spans="1:17">
      <c r="A52" s="2" t="s">
        <v>96</v>
      </c>
      <c r="B52" s="2" t="s">
        <v>97</v>
      </c>
      <c r="C52" s="21">
        <v>0.47</v>
      </c>
      <c r="D52" s="21">
        <v>0.47799999999999998</v>
      </c>
      <c r="E52" s="12">
        <v>10</v>
      </c>
      <c r="F52" s="12"/>
      <c r="G52" s="8">
        <f t="shared" si="10"/>
        <v>0</v>
      </c>
      <c r="H52" s="7">
        <f t="shared" si="11"/>
        <v>10</v>
      </c>
      <c r="J52" s="9">
        <f t="shared" si="6"/>
        <v>5</v>
      </c>
      <c r="K52" s="9">
        <f t="shared" si="7"/>
        <v>5</v>
      </c>
      <c r="L52" s="9"/>
      <c r="M52" s="9">
        <f t="shared" si="12"/>
        <v>4</v>
      </c>
      <c r="N52" s="9">
        <f t="shared" si="13"/>
        <v>4</v>
      </c>
      <c r="P52" s="9">
        <f t="shared" si="14"/>
        <v>4.6999999999999993</v>
      </c>
      <c r="Q52" s="9">
        <f t="shared" si="15"/>
        <v>4.7799999999999994</v>
      </c>
    </row>
    <row r="53" spans="1:17">
      <c r="A53" s="2" t="s">
        <v>100</v>
      </c>
      <c r="B53" s="2" t="s">
        <v>101</v>
      </c>
      <c r="C53" s="21">
        <v>0.22500000000000001</v>
      </c>
      <c r="D53" s="21">
        <v>0.70099999999999996</v>
      </c>
      <c r="E53" s="12">
        <v>3</v>
      </c>
      <c r="F53" s="12"/>
      <c r="G53" s="8">
        <f t="shared" si="10"/>
        <v>0</v>
      </c>
      <c r="H53" s="7">
        <f t="shared" si="11"/>
        <v>3</v>
      </c>
      <c r="J53" s="9">
        <f t="shared" si="6"/>
        <v>1</v>
      </c>
      <c r="K53" s="9">
        <f t="shared" si="7"/>
        <v>2</v>
      </c>
      <c r="L53" s="9"/>
      <c r="M53" s="9">
        <f t="shared" si="12"/>
        <v>0</v>
      </c>
      <c r="N53" s="9">
        <f t="shared" si="13"/>
        <v>2</v>
      </c>
      <c r="P53" s="9">
        <f t="shared" si="14"/>
        <v>0.67500000000000004</v>
      </c>
      <c r="Q53" s="9">
        <f t="shared" si="15"/>
        <v>2.1029999999999998</v>
      </c>
    </row>
    <row r="54" spans="1:17">
      <c r="E54" s="12"/>
      <c r="F54" s="12"/>
      <c r="G54" s="8"/>
      <c r="J54" s="9"/>
      <c r="K54" s="9"/>
      <c r="M54" s="9"/>
      <c r="N54" s="9"/>
      <c r="P54" s="9"/>
      <c r="Q54" s="9"/>
    </row>
    <row r="55" spans="1:17">
      <c r="E55" s="12">
        <f>SUM(E3:E53)</f>
        <v>538</v>
      </c>
      <c r="F55" s="12"/>
      <c r="G55" s="8">
        <f>SUM(G3:G54)</f>
        <v>233</v>
      </c>
      <c r="H55" s="8">
        <f>SUM(H3:H54)</f>
        <v>305</v>
      </c>
      <c r="I55" s="8"/>
      <c r="J55" s="1">
        <f>SUM(J3:J54)</f>
        <v>260</v>
      </c>
      <c r="K55" s="1">
        <f t="shared" ref="K55" si="16">SUM(K3:K54)</f>
        <v>257</v>
      </c>
      <c r="M55" s="1">
        <f t="shared" ref="M55:N55" si="17">SUM(M3:M54)</f>
        <v>231</v>
      </c>
      <c r="N55" s="1">
        <f t="shared" si="17"/>
        <v>224</v>
      </c>
      <c r="P55" s="1">
        <f t="shared" ref="P55:Q55" si="18">SUM(P3:P54)</f>
        <v>257.03199999999998</v>
      </c>
      <c r="Q55" s="1">
        <f t="shared" si="18"/>
        <v>253.08900000000003</v>
      </c>
    </row>
    <row r="56" spans="1:17">
      <c r="E56" s="12"/>
      <c r="F56" s="12"/>
      <c r="G56" s="8"/>
    </row>
    <row r="57" spans="1:17">
      <c r="B57" s="2" t="s">
        <v>118</v>
      </c>
      <c r="C57" s="14" t="s">
        <v>119</v>
      </c>
      <c r="D57" s="21" t="s">
        <v>122</v>
      </c>
      <c r="E57" s="12"/>
      <c r="F57" s="12"/>
      <c r="G57" s="8" t="s">
        <v>106</v>
      </c>
      <c r="H57" s="8"/>
      <c r="I57" s="8"/>
      <c r="J57" s="8" t="s">
        <v>124</v>
      </c>
      <c r="K57" s="8"/>
      <c r="M57" s="8" t="s">
        <v>124</v>
      </c>
      <c r="N57" s="8"/>
      <c r="P57" s="8" t="s">
        <v>125</v>
      </c>
      <c r="Q57" s="8"/>
    </row>
    <row r="58" spans="1:17">
      <c r="B58" s="2" t="s">
        <v>120</v>
      </c>
      <c r="C58" s="5">
        <v>62979879</v>
      </c>
      <c r="D58" s="3">
        <v>0.46100000000000002</v>
      </c>
      <c r="E58" s="12"/>
      <c r="F58" s="12"/>
      <c r="G58" s="8" t="str">
        <f>IF(G55&gt;H55,"Clinton","Trump")</f>
        <v>Trump</v>
      </c>
      <c r="H58" s="8"/>
      <c r="I58" s="8"/>
      <c r="J58" s="8" t="str">
        <f t="shared" ref="J58" si="19">IF(J55&gt;K55,"Clinton","Trump")</f>
        <v>Clinton</v>
      </c>
      <c r="K58" s="8"/>
      <c r="M58" s="8" t="str">
        <f t="shared" ref="M58" si="20">IF(M55&gt;N55,"Clinton","Trump")</f>
        <v>Clinton</v>
      </c>
      <c r="N58" s="8"/>
      <c r="P58" s="8" t="str">
        <f t="shared" ref="P58" si="21">IF(P55&gt;Q55,"Clinton","Trump")</f>
        <v>Clinton</v>
      </c>
      <c r="Q58" s="8"/>
    </row>
    <row r="59" spans="1:17">
      <c r="B59" s="2" t="s">
        <v>121</v>
      </c>
      <c r="C59" s="5">
        <v>65844954</v>
      </c>
      <c r="D59" s="3">
        <v>0.48199999999999998</v>
      </c>
      <c r="E59" s="12"/>
      <c r="F59" s="12"/>
      <c r="G59" s="8"/>
    </row>
    <row r="60" spans="1:17">
      <c r="E60" s="12"/>
      <c r="F60" s="12"/>
      <c r="G60" s="8">
        <f>ABS(G55-H55)</f>
        <v>72</v>
      </c>
      <c r="H60" s="8"/>
      <c r="I60" s="8"/>
      <c r="J60" s="8">
        <f t="shared" ref="J60:P60" si="22">ABS(J55-K55)</f>
        <v>3</v>
      </c>
      <c r="K60" s="8"/>
      <c r="L60" s="8"/>
      <c r="M60" s="8">
        <f t="shared" si="22"/>
        <v>7</v>
      </c>
      <c r="N60" s="8"/>
      <c r="O60" s="8"/>
      <c r="P60" s="1">
        <f t="shared" si="22"/>
        <v>3.9429999999999552</v>
      </c>
    </row>
    <row r="61" spans="1:17">
      <c r="B61" s="13" t="s">
        <v>123</v>
      </c>
      <c r="C61" s="19" t="s">
        <v>126</v>
      </c>
      <c r="E61" s="12"/>
      <c r="F61" s="12"/>
      <c r="G61" s="8"/>
    </row>
    <row r="62" spans="1:17">
      <c r="B62" s="22" t="s">
        <v>121</v>
      </c>
      <c r="C62" s="5">
        <f>C59-C58</f>
        <v>2865075</v>
      </c>
      <c r="E62" s="12"/>
      <c r="F62" s="12"/>
      <c r="G62" s="8"/>
    </row>
    <row r="63" spans="1:17">
      <c r="E63" s="12"/>
      <c r="F63" s="12"/>
      <c r="G63" s="8"/>
    </row>
    <row r="64" spans="1:17">
      <c r="E64" s="12"/>
      <c r="F64" s="12"/>
      <c r="G64" s="8"/>
    </row>
    <row r="65" spans="5:7">
      <c r="E65" s="12"/>
      <c r="F65" s="12"/>
      <c r="G65" s="8"/>
    </row>
    <row r="66" spans="5:7">
      <c r="E66" s="12"/>
      <c r="F66" s="12"/>
      <c r="G66" s="8"/>
    </row>
    <row r="67" spans="5:7">
      <c r="E67" s="12"/>
      <c r="F67" s="12"/>
      <c r="G67" s="8"/>
    </row>
    <row r="68" spans="5:7">
      <c r="E68" s="12"/>
      <c r="F68" s="12"/>
      <c r="G68" s="8"/>
    </row>
    <row r="69" spans="5:7">
      <c r="E69" s="12"/>
      <c r="F69" s="12"/>
      <c r="G69" s="8"/>
    </row>
    <row r="70" spans="5:7">
      <c r="E70" s="12"/>
      <c r="F70" s="12"/>
      <c r="G70" s="8"/>
    </row>
    <row r="71" spans="5:7">
      <c r="E71" s="12"/>
      <c r="F71" s="12"/>
      <c r="G71" s="8"/>
    </row>
    <row r="72" spans="5:7">
      <c r="E72" s="12"/>
      <c r="F72" s="12"/>
      <c r="G72" s="8"/>
    </row>
    <row r="73" spans="5:7">
      <c r="E73" s="12"/>
      <c r="F73" s="12"/>
      <c r="G73" s="8"/>
    </row>
    <row r="74" spans="5:7">
      <c r="E74" s="12"/>
      <c r="F74" s="12"/>
      <c r="G74" s="8"/>
    </row>
    <row r="75" spans="5:7">
      <c r="E75" s="12"/>
      <c r="F75" s="12"/>
      <c r="G75" s="8"/>
    </row>
    <row r="76" spans="5:7">
      <c r="E76" s="12"/>
      <c r="F76" s="12"/>
      <c r="G76" s="8"/>
    </row>
    <row r="77" spans="5:7">
      <c r="E77" s="12"/>
      <c r="F77" s="12"/>
      <c r="G77" s="8"/>
    </row>
    <row r="78" spans="5:7">
      <c r="E78" s="12"/>
      <c r="F78" s="12"/>
      <c r="G78" s="8"/>
    </row>
    <row r="79" spans="5:7">
      <c r="E79" s="12"/>
      <c r="F79" s="12"/>
      <c r="G79" s="8"/>
    </row>
    <row r="80" spans="5:7">
      <c r="E80" s="12"/>
      <c r="F80" s="12"/>
      <c r="G80" s="8"/>
    </row>
    <row r="81" spans="5:7">
      <c r="E81" s="12"/>
      <c r="F81" s="12"/>
      <c r="G81" s="8"/>
    </row>
    <row r="82" spans="5:7">
      <c r="E82" s="12"/>
      <c r="F82" s="12"/>
      <c r="G82" s="8"/>
    </row>
    <row r="83" spans="5:7">
      <c r="E83" s="12"/>
      <c r="F83" s="12"/>
      <c r="G83" s="8"/>
    </row>
    <row r="84" spans="5:7">
      <c r="E84" s="12"/>
      <c r="F84" s="12"/>
      <c r="G84" s="8"/>
    </row>
    <row r="85" spans="5:7">
      <c r="E85" s="12"/>
      <c r="F85" s="12"/>
      <c r="G85" s="8"/>
    </row>
    <row r="86" spans="5:7">
      <c r="E86" s="12"/>
      <c r="F86" s="12"/>
      <c r="G86" s="8"/>
    </row>
    <row r="87" spans="5:7">
      <c r="E87" s="12"/>
      <c r="F87" s="12"/>
      <c r="G87" s="8"/>
    </row>
    <row r="88" spans="5:7">
      <c r="E88" s="12"/>
      <c r="F88" s="12"/>
      <c r="G88" s="8"/>
    </row>
    <row r="89" spans="5:7">
      <c r="E89" s="12"/>
      <c r="F89" s="12"/>
      <c r="G89" s="8"/>
    </row>
    <row r="90" spans="5:7">
      <c r="E90" s="12"/>
      <c r="F90" s="12"/>
      <c r="G90" s="8"/>
    </row>
    <row r="91" spans="5:7">
      <c r="E91" s="12"/>
      <c r="F91" s="12"/>
      <c r="G91" s="8"/>
    </row>
    <row r="92" spans="5:7">
      <c r="E92" s="12"/>
      <c r="F92" s="12"/>
      <c r="G92" s="8"/>
    </row>
    <row r="93" spans="5:7">
      <c r="E93" s="12"/>
      <c r="F93" s="12"/>
      <c r="G93" s="8"/>
    </row>
    <row r="94" spans="5:7">
      <c r="E94" s="12"/>
      <c r="F94" s="12"/>
      <c r="G94" s="8"/>
    </row>
    <row r="95" spans="5:7">
      <c r="E95" s="12"/>
      <c r="F95" s="12"/>
      <c r="G95" s="8"/>
    </row>
    <row r="96" spans="5:7">
      <c r="E96" s="12"/>
      <c r="F96" s="12"/>
      <c r="G96" s="8"/>
    </row>
    <row r="97" spans="5:7">
      <c r="E97" s="12"/>
      <c r="F97" s="12"/>
      <c r="G97" s="8"/>
    </row>
    <row r="98" spans="5:7">
      <c r="E98" s="12"/>
      <c r="F98" s="12"/>
      <c r="G98" s="8"/>
    </row>
    <row r="99" spans="5:7">
      <c r="E99" s="12"/>
      <c r="F99" s="12"/>
      <c r="G99" s="8"/>
    </row>
    <row r="100" spans="5:7">
      <c r="E100" s="12"/>
      <c r="F100" s="12"/>
      <c r="G100" s="8"/>
    </row>
    <row r="101" spans="5:7">
      <c r="E101" s="12"/>
      <c r="F101" s="12"/>
      <c r="G101" s="8"/>
    </row>
    <row r="102" spans="5:7">
      <c r="E102" s="12"/>
      <c r="F102" s="12"/>
      <c r="G102" s="8"/>
    </row>
    <row r="103" spans="5:7">
      <c r="E103" s="12"/>
      <c r="F103" s="12"/>
      <c r="G103" s="8"/>
    </row>
    <row r="104" spans="5:7">
      <c r="E104" s="12"/>
      <c r="F104" s="12"/>
      <c r="G104" s="8"/>
    </row>
    <row r="105" spans="5:7">
      <c r="E105" s="12"/>
      <c r="F105" s="12"/>
      <c r="G105" s="8"/>
    </row>
  </sheetData>
  <mergeCells count="1">
    <mergeCell ref="C1:D1"/>
  </mergeCells>
  <conditionalFormatting sqref="P58 M58 J58 G58">
    <cfRule type="cellIs" dxfId="2" priority="6" operator="equal">
      <formula>"Clinton"</formula>
    </cfRule>
    <cfRule type="cellIs" dxfId="1" priority="7" operator="equal">
      <formula>"Trump"</formula>
    </cfRule>
  </conditionalFormatting>
  <conditionalFormatting sqref="D58:D59">
    <cfRule type="top10" dxfId="0" priority="16" percent="1" rank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</dc:creator>
  <cp:lastModifiedBy>Justin</cp:lastModifiedBy>
  <cp:lastPrinted>2015-12-18T03:24:02Z</cp:lastPrinted>
  <dcterms:created xsi:type="dcterms:W3CDTF">1996-10-14T23:33:28Z</dcterms:created>
  <dcterms:modified xsi:type="dcterms:W3CDTF">2016-12-22T00:25:20Z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